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ri DPU Kubar April 24\Latihan TKDN Konsultansi\"/>
    </mc:Choice>
  </mc:AlternateContent>
  <xr:revisionPtr revIDLastSave="0" documentId="13_ncr:1_{1F8D9AB4-1578-4509-A9FC-CAE50898638B}" xr6:coauthVersionLast="47" xr6:coauthVersionMax="47" xr10:uidLastSave="{00000000-0000-0000-0000-000000000000}"/>
  <bookViews>
    <workbookView xWindow="-110" yWindow="-110" windowWidth="19420" windowHeight="11020" activeTab="6" xr2:uid="{00000000-000D-0000-FFFF-FFFF00000000}"/>
  </bookViews>
  <sheets>
    <sheet name="FORM D.1" sheetId="1" r:id="rId1"/>
    <sheet name="FORM D.2" sheetId="2" r:id="rId2"/>
    <sheet name="FORM D.3" sheetId="3" r:id="rId3"/>
    <sheet name="FORM D.4" sheetId="4" r:id="rId4"/>
    <sheet name="FORM D.5" sheetId="5" r:id="rId5"/>
    <sheet name="FORM D.6" sheetId="6" r:id="rId6"/>
    <sheet name="FORM D.7" sheetId="9" r:id="rId7"/>
  </sheets>
  <externalReferences>
    <externalReference r:id="rId8"/>
  </externalReferences>
  <calcPr calcId="191029"/>
</workbook>
</file>

<file path=xl/calcChain.xml><?xml version="1.0" encoding="utf-8"?>
<calcChain xmlns="http://schemas.openxmlformats.org/spreadsheetml/2006/main">
  <c r="I22" i="2" l="1"/>
  <c r="I23" i="2"/>
  <c r="I24" i="2"/>
  <c r="I25" i="2"/>
  <c r="H22" i="2"/>
  <c r="H23" i="2"/>
  <c r="H25" i="2"/>
  <c r="G22" i="2"/>
  <c r="G23" i="2"/>
  <c r="G25" i="2"/>
  <c r="E25" i="2"/>
  <c r="E23" i="2"/>
  <c r="A21" i="2"/>
  <c r="B21" i="2"/>
  <c r="B22" i="2"/>
  <c r="B23" i="2"/>
  <c r="A24" i="2"/>
  <c r="B24" i="2"/>
  <c r="B25" i="2"/>
  <c r="A20" i="2"/>
  <c r="B20" i="2"/>
  <c r="I29" i="6"/>
  <c r="H29" i="6"/>
  <c r="G29" i="6"/>
  <c r="F29" i="6"/>
  <c r="A28" i="6"/>
  <c r="B28" i="6"/>
  <c r="A29" i="6"/>
  <c r="B29" i="6"/>
  <c r="K17" i="4"/>
  <c r="K18" i="4"/>
  <c r="K19" i="4"/>
  <c r="J17" i="4"/>
  <c r="J18" i="4"/>
  <c r="J19" i="4"/>
  <c r="I17" i="4"/>
  <c r="I18" i="4"/>
  <c r="I19" i="4"/>
  <c r="H17" i="4"/>
  <c r="H18" i="4"/>
  <c r="H19" i="4"/>
  <c r="G19" i="4"/>
  <c r="G18" i="4"/>
  <c r="A16" i="4"/>
  <c r="B16" i="4"/>
  <c r="A17" i="4"/>
  <c r="B17" i="4"/>
  <c r="A18" i="4"/>
  <c r="B18" i="4"/>
  <c r="A19" i="4"/>
  <c r="B19" i="4"/>
  <c r="I27" i="6"/>
  <c r="J27" i="6" s="1"/>
  <c r="H27" i="6"/>
  <c r="G27" i="6"/>
  <c r="F27" i="6"/>
  <c r="A26" i="6"/>
  <c r="B26" i="6"/>
  <c r="A27" i="6"/>
  <c r="B27" i="6"/>
  <c r="F18" i="2"/>
  <c r="I17" i="2"/>
  <c r="I18" i="2"/>
  <c r="H17" i="2"/>
  <c r="H18" i="2"/>
  <c r="G17" i="2"/>
  <c r="G18" i="2"/>
  <c r="E18" i="2"/>
  <c r="A17" i="2"/>
  <c r="B17" i="2"/>
  <c r="A18" i="2"/>
  <c r="B18" i="2"/>
  <c r="A16" i="2"/>
  <c r="B16" i="2"/>
  <c r="I16" i="1"/>
  <c r="I17" i="1"/>
  <c r="H16" i="1"/>
  <c r="H17" i="1"/>
  <c r="G16" i="1"/>
  <c r="G17" i="1"/>
  <c r="F17" i="1"/>
  <c r="E17" i="1"/>
  <c r="A15" i="1"/>
  <c r="B15" i="1"/>
  <c r="A16" i="1"/>
  <c r="B16" i="1"/>
  <c r="A17" i="1"/>
  <c r="B17" i="1"/>
  <c r="E21" i="6"/>
  <c r="I17" i="6"/>
  <c r="I18" i="6"/>
  <c r="I19" i="6"/>
  <c r="I20" i="6"/>
  <c r="I21" i="6"/>
  <c r="I22" i="6"/>
  <c r="I23" i="6"/>
  <c r="I24" i="6"/>
  <c r="I25" i="6"/>
  <c r="H17" i="6"/>
  <c r="H18" i="6"/>
  <c r="H19" i="6"/>
  <c r="H21" i="6"/>
  <c r="H22" i="6"/>
  <c r="H23" i="6"/>
  <c r="H24" i="6"/>
  <c r="H25" i="6"/>
  <c r="G17" i="6"/>
  <c r="G18" i="6"/>
  <c r="G19" i="6"/>
  <c r="G21" i="6"/>
  <c r="G22" i="6"/>
  <c r="G23" i="6"/>
  <c r="G24" i="6"/>
  <c r="G25" i="6"/>
  <c r="F17" i="6"/>
  <c r="F18" i="6"/>
  <c r="F19" i="6"/>
  <c r="F21" i="6"/>
  <c r="F22" i="6"/>
  <c r="F23" i="6"/>
  <c r="F24" i="6"/>
  <c r="F25" i="6"/>
  <c r="E19" i="6"/>
  <c r="E18" i="6"/>
  <c r="A16" i="6"/>
  <c r="B16" i="6"/>
  <c r="A17" i="6"/>
  <c r="B17" i="6"/>
  <c r="A18" i="6"/>
  <c r="B18" i="6"/>
  <c r="A19" i="6"/>
  <c r="B19" i="6"/>
  <c r="A20" i="6"/>
  <c r="B20" i="6"/>
  <c r="B21" i="6"/>
  <c r="B22" i="6"/>
  <c r="B23" i="6"/>
  <c r="B24" i="6"/>
  <c r="A25" i="6"/>
  <c r="B25" i="6"/>
  <c r="I17" i="5"/>
  <c r="I18" i="5"/>
  <c r="I19" i="5"/>
  <c r="I20" i="5"/>
  <c r="I21" i="5"/>
  <c r="H17" i="5"/>
  <c r="H18" i="5"/>
  <c r="H19" i="5"/>
  <c r="H20" i="5"/>
  <c r="H21" i="5"/>
  <c r="G17" i="5"/>
  <c r="G18" i="5"/>
  <c r="G19" i="5"/>
  <c r="G20" i="5"/>
  <c r="G21" i="5"/>
  <c r="F17" i="5"/>
  <c r="F18" i="5"/>
  <c r="F19" i="5"/>
  <c r="F20" i="5"/>
  <c r="F21" i="5"/>
  <c r="E19" i="5"/>
  <c r="E20" i="5" s="1"/>
  <c r="E21" i="5" s="1"/>
  <c r="E18" i="5"/>
  <c r="A16" i="5"/>
  <c r="B16" i="5"/>
  <c r="A17" i="5"/>
  <c r="B17" i="5"/>
  <c r="A18" i="5"/>
  <c r="B18" i="5"/>
  <c r="A19" i="5"/>
  <c r="B19" i="5"/>
  <c r="A20" i="5"/>
  <c r="B20" i="5"/>
  <c r="A21" i="5"/>
  <c r="B21" i="5"/>
  <c r="J21" i="3"/>
  <c r="J22" i="3"/>
  <c r="J23" i="3"/>
  <c r="I21" i="3"/>
  <c r="I22" i="3"/>
  <c r="I23" i="3"/>
  <c r="H21" i="3"/>
  <c r="H22" i="3"/>
  <c r="H23" i="3"/>
  <c r="G21" i="3"/>
  <c r="G22" i="3"/>
  <c r="G23" i="3"/>
  <c r="E21" i="3"/>
  <c r="F21" i="3"/>
  <c r="E22" i="3"/>
  <c r="F22" i="3"/>
  <c r="E23" i="3"/>
  <c r="F23" i="3"/>
  <c r="D21" i="3"/>
  <c r="D22" i="3"/>
  <c r="D23" i="3"/>
  <c r="A20" i="3"/>
  <c r="B20" i="3"/>
  <c r="A21" i="3"/>
  <c r="B21" i="3"/>
  <c r="A22" i="3"/>
  <c r="B22" i="3"/>
  <c r="A23" i="3"/>
  <c r="B23" i="3"/>
  <c r="J17" i="3"/>
  <c r="J18" i="3"/>
  <c r="J19" i="3"/>
  <c r="I17" i="3"/>
  <c r="I18" i="3"/>
  <c r="I19" i="3"/>
  <c r="H17" i="3"/>
  <c r="H18" i="3"/>
  <c r="H19" i="3"/>
  <c r="G17" i="3"/>
  <c r="G18" i="3"/>
  <c r="G19" i="3"/>
  <c r="F19" i="3"/>
  <c r="F18" i="3"/>
  <c r="D17" i="3"/>
  <c r="D18" i="3"/>
  <c r="D19" i="3"/>
  <c r="A16" i="3"/>
  <c r="B16" i="3"/>
  <c r="A17" i="3"/>
  <c r="B17" i="3"/>
  <c r="A18" i="3"/>
  <c r="B18" i="3"/>
  <c r="A19" i="3"/>
  <c r="B19" i="3"/>
  <c r="J26" i="6"/>
  <c r="K26" i="6"/>
  <c r="L26" i="6" s="1"/>
  <c r="J28" i="6"/>
  <c r="L28" i="6" s="1"/>
  <c r="K28" i="6"/>
  <c r="K29" i="6"/>
  <c r="K33" i="6"/>
  <c r="J33" i="6"/>
  <c r="K32" i="6"/>
  <c r="J32" i="6"/>
  <c r="K31" i="6"/>
  <c r="J31" i="6"/>
  <c r="K30" i="6"/>
  <c r="J30" i="6"/>
  <c r="L32" i="3"/>
  <c r="K32" i="3"/>
  <c r="L31" i="3"/>
  <c r="K31" i="3"/>
  <c r="L27" i="3"/>
  <c r="K27" i="3"/>
  <c r="L26" i="3"/>
  <c r="K26" i="3"/>
  <c r="L25" i="3"/>
  <c r="K25" i="3"/>
  <c r="K18" i="1"/>
  <c r="J17" i="1"/>
  <c r="J18" i="1"/>
  <c r="J16" i="1"/>
  <c r="K16" i="1"/>
  <c r="K40" i="5"/>
  <c r="J40" i="5"/>
  <c r="K39" i="5"/>
  <c r="J39" i="5"/>
  <c r="K38" i="5"/>
  <c r="J38" i="5"/>
  <c r="K37" i="5"/>
  <c r="J37" i="5"/>
  <c r="K36" i="5"/>
  <c r="J36" i="5"/>
  <c r="K35" i="5"/>
  <c r="J35" i="5"/>
  <c r="K34" i="5"/>
  <c r="J34" i="5"/>
  <c r="K33" i="5"/>
  <c r="J33" i="5"/>
  <c r="K32" i="5"/>
  <c r="J32" i="5"/>
  <c r="K31" i="5"/>
  <c r="J31" i="5"/>
  <c r="K30" i="5"/>
  <c r="J30" i="5"/>
  <c r="K29" i="5"/>
  <c r="J29" i="5"/>
  <c r="K28" i="5"/>
  <c r="J28" i="5"/>
  <c r="K27" i="5"/>
  <c r="J27" i="5"/>
  <c r="K26" i="5"/>
  <c r="J26" i="5"/>
  <c r="K25" i="5"/>
  <c r="J25" i="5"/>
  <c r="J29" i="6" l="1"/>
  <c r="K27" i="6"/>
  <c r="E22" i="6"/>
  <c r="E23" i="6" s="1"/>
  <c r="E24" i="6" s="1"/>
  <c r="E25" i="6" s="1"/>
  <c r="J25" i="6" s="1"/>
  <c r="L27" i="6"/>
  <c r="L29" i="6"/>
  <c r="K25" i="6"/>
  <c r="K23" i="6"/>
  <c r="J23" i="6"/>
  <c r="L30" i="6"/>
  <c r="L32" i="6"/>
  <c r="L31" i="6"/>
  <c r="L33" i="6"/>
  <c r="L29" i="3"/>
  <c r="L30" i="3"/>
  <c r="K30" i="3"/>
  <c r="K29" i="3"/>
  <c r="M29" i="3" s="1"/>
  <c r="L28" i="3"/>
  <c r="K28" i="3"/>
  <c r="M25" i="3"/>
  <c r="M27" i="3"/>
  <c r="M31" i="3"/>
  <c r="M26" i="3"/>
  <c r="M32" i="3"/>
  <c r="K17" i="1"/>
  <c r="L33" i="5"/>
  <c r="L35" i="5"/>
  <c r="L37" i="5"/>
  <c r="L39" i="5"/>
  <c r="L34" i="5"/>
  <c r="L36" i="5"/>
  <c r="L38" i="5"/>
  <c r="L40" i="5"/>
  <c r="L25" i="5"/>
  <c r="L27" i="5"/>
  <c r="L29" i="5"/>
  <c r="L31" i="5"/>
  <c r="L26" i="5"/>
  <c r="L28" i="5"/>
  <c r="L30" i="5"/>
  <c r="L32" i="5"/>
  <c r="L25" i="6" l="1"/>
  <c r="L23" i="6"/>
  <c r="K24" i="6"/>
  <c r="J24" i="6"/>
  <c r="M30" i="3"/>
  <c r="M28" i="3"/>
  <c r="K20" i="6"/>
  <c r="J20" i="6"/>
  <c r="L24" i="6" l="1"/>
  <c r="L20" i="6"/>
  <c r="L16" i="4"/>
  <c r="K30" i="2"/>
  <c r="K27" i="2"/>
  <c r="L16" i="3"/>
  <c r="K17" i="2"/>
  <c r="J18" i="2"/>
  <c r="K20" i="2"/>
  <c r="J22" i="2"/>
  <c r="J23" i="2"/>
  <c r="J25" i="2"/>
  <c r="J16" i="2"/>
  <c r="J15" i="1"/>
  <c r="J25" i="1" s="1"/>
  <c r="D6" i="1"/>
  <c r="D7" i="1"/>
  <c r="D8" i="1"/>
  <c r="M18" i="4"/>
  <c r="M19" i="4"/>
  <c r="J18" i="6"/>
  <c r="K16" i="6"/>
  <c r="K17" i="3"/>
  <c r="L18" i="4"/>
  <c r="L19" i="4"/>
  <c r="M20" i="4"/>
  <c r="L22" i="4"/>
  <c r="L23" i="4"/>
  <c r="L24" i="4"/>
  <c r="N24" i="4" s="1"/>
  <c r="M24" i="4"/>
  <c r="J19" i="6"/>
  <c r="K17" i="6"/>
  <c r="D36" i="4"/>
  <c r="E35" i="4"/>
  <c r="D9" i="6"/>
  <c r="D8" i="6"/>
  <c r="D7" i="6"/>
  <c r="D6" i="6"/>
  <c r="D5" i="6"/>
  <c r="D9" i="5"/>
  <c r="D8" i="5"/>
  <c r="D7" i="5"/>
  <c r="D6" i="5"/>
  <c r="D5" i="5"/>
  <c r="D9" i="4"/>
  <c r="D8" i="4"/>
  <c r="D7" i="4"/>
  <c r="D6" i="4"/>
  <c r="D5" i="4"/>
  <c r="D5" i="3"/>
  <c r="D9" i="3"/>
  <c r="D8" i="3"/>
  <c r="D7" i="3"/>
  <c r="D6" i="3"/>
  <c r="D9" i="2"/>
  <c r="D8" i="2"/>
  <c r="D7" i="2"/>
  <c r="D6" i="2"/>
  <c r="D5" i="2"/>
  <c r="D5" i="1"/>
  <c r="D4" i="1"/>
  <c r="K18" i="3"/>
  <c r="L18" i="3"/>
  <c r="K19" i="3"/>
  <c r="L19" i="3"/>
  <c r="K20" i="3"/>
  <c r="L20" i="3"/>
  <c r="K21" i="3"/>
  <c r="L21" i="3"/>
  <c r="J19" i="1"/>
  <c r="K19" i="1"/>
  <c r="J20" i="1"/>
  <c r="K20" i="1"/>
  <c r="J21" i="1"/>
  <c r="K21" i="1"/>
  <c r="L21" i="1"/>
  <c r="J22" i="1"/>
  <c r="K22" i="1"/>
  <c r="J23" i="1"/>
  <c r="K23" i="1"/>
  <c r="L23" i="1"/>
  <c r="J24" i="1"/>
  <c r="L24" i="1"/>
  <c r="K24" i="1"/>
  <c r="J21" i="6"/>
  <c r="K21" i="6"/>
  <c r="J22" i="6"/>
  <c r="K22" i="6"/>
  <c r="L22" i="6" s="1"/>
  <c r="J34" i="6"/>
  <c r="K34" i="6"/>
  <c r="J35" i="6"/>
  <c r="K35" i="6"/>
  <c r="J36" i="6"/>
  <c r="K36" i="6"/>
  <c r="J17" i="5"/>
  <c r="K17" i="5"/>
  <c r="J18" i="5"/>
  <c r="K18" i="5"/>
  <c r="J19" i="5"/>
  <c r="K19" i="5"/>
  <c r="J20" i="5"/>
  <c r="K20" i="5"/>
  <c r="J21" i="5"/>
  <c r="K21" i="5"/>
  <c r="J22" i="5"/>
  <c r="K22" i="5"/>
  <c r="J23" i="5"/>
  <c r="K23" i="5"/>
  <c r="L23" i="5" s="1"/>
  <c r="J24" i="5"/>
  <c r="K24" i="5"/>
  <c r="J41" i="5"/>
  <c r="K41" i="5"/>
  <c r="K16" i="5"/>
  <c r="J16" i="5"/>
  <c r="L21" i="4"/>
  <c r="M21" i="4"/>
  <c r="M23" i="4"/>
  <c r="L25" i="4"/>
  <c r="M25" i="4"/>
  <c r="K22" i="3"/>
  <c r="L22" i="3"/>
  <c r="K23" i="3"/>
  <c r="L23" i="3"/>
  <c r="K24" i="3"/>
  <c r="L24" i="3"/>
  <c r="M24" i="3"/>
  <c r="K33" i="3"/>
  <c r="L33" i="3"/>
  <c r="M33" i="3" s="1"/>
  <c r="K16" i="3"/>
  <c r="L22" i="1"/>
  <c r="J17" i="6"/>
  <c r="K19" i="6"/>
  <c r="K16" i="2"/>
  <c r="N23" i="4"/>
  <c r="N25" i="4"/>
  <c r="L20" i="4"/>
  <c r="M22" i="4"/>
  <c r="J19" i="2"/>
  <c r="K21" i="2"/>
  <c r="K25" i="2"/>
  <c r="J16" i="6"/>
  <c r="L17" i="4"/>
  <c r="K18" i="6"/>
  <c r="J21" i="2"/>
  <c r="K19" i="2"/>
  <c r="N18" i="4" l="1"/>
  <c r="M21" i="3"/>
  <c r="M22" i="3"/>
  <c r="M19" i="3"/>
  <c r="N21" i="4"/>
  <c r="N22" i="4"/>
  <c r="L34" i="6"/>
  <c r="L35" i="6"/>
  <c r="L36" i="6"/>
  <c r="M18" i="3"/>
  <c r="M23" i="3"/>
  <c r="M20" i="3"/>
  <c r="L21" i="6"/>
  <c r="L41" i="5"/>
  <c r="N20" i="4"/>
  <c r="L19" i="5"/>
  <c r="L21" i="5"/>
  <c r="L20" i="5"/>
  <c r="L22" i="5"/>
  <c r="L24" i="5"/>
  <c r="L18" i="5"/>
  <c r="L16" i="5"/>
  <c r="L20" i="1"/>
  <c r="L18" i="1"/>
  <c r="L19" i="1"/>
  <c r="L17" i="5"/>
  <c r="L19" i="6"/>
  <c r="K42" i="5"/>
  <c r="E23" i="9" s="1"/>
  <c r="L19" i="2"/>
  <c r="L17" i="6"/>
  <c r="J29" i="2"/>
  <c r="J28" i="2"/>
  <c r="M16" i="4"/>
  <c r="N16" i="4" s="1"/>
  <c r="J26" i="2"/>
  <c r="J27" i="2"/>
  <c r="K28" i="2"/>
  <c r="L28" i="2" s="1"/>
  <c r="M17" i="4"/>
  <c r="K29" i="2"/>
  <c r="K26" i="2"/>
  <c r="J30" i="2"/>
  <c r="J20" i="2"/>
  <c r="L20" i="2" s="1"/>
  <c r="K23" i="2"/>
  <c r="L23" i="2" s="1"/>
  <c r="K15" i="1"/>
  <c r="L16" i="1"/>
  <c r="J24" i="2"/>
  <c r="L26" i="4"/>
  <c r="D22" i="9" s="1"/>
  <c r="J17" i="2"/>
  <c r="L17" i="2" s="1"/>
  <c r="L16" i="6"/>
  <c r="K37" i="6"/>
  <c r="E24" i="9" s="1"/>
  <c r="J37" i="6"/>
  <c r="D24" i="9" s="1"/>
  <c r="J42" i="5"/>
  <c r="D23" i="9" s="1"/>
  <c r="N19" i="4"/>
  <c r="K34" i="3"/>
  <c r="D21" i="9" s="1"/>
  <c r="M16" i="3"/>
  <c r="K22" i="2"/>
  <c r="L22" i="2" s="1"/>
  <c r="L21" i="2"/>
  <c r="K24" i="2"/>
  <c r="L25" i="2"/>
  <c r="L16" i="2"/>
  <c r="L18" i="6"/>
  <c r="L17" i="1"/>
  <c r="K18" i="2"/>
  <c r="L18" i="2" s="1"/>
  <c r="L17" i="3"/>
  <c r="M17" i="3" s="1"/>
  <c r="K25" i="1" l="1"/>
  <c r="E16" i="9" s="1"/>
  <c r="L37" i="6"/>
  <c r="L42" i="5"/>
  <c r="F23" i="9"/>
  <c r="J31" i="2"/>
  <c r="D17" i="9" s="1"/>
  <c r="K31" i="2"/>
  <c r="E17" i="9" s="1"/>
  <c r="L15" i="1"/>
  <c r="L25" i="1" s="1"/>
  <c r="L24" i="2"/>
  <c r="D16" i="9"/>
  <c r="F24" i="9"/>
  <c r="L26" i="2"/>
  <c r="L29" i="2"/>
  <c r="M26" i="4"/>
  <c r="E22" i="9" s="1"/>
  <c r="F22" i="9" s="1"/>
  <c r="L27" i="2"/>
  <c r="N17" i="4"/>
  <c r="N26" i="4" s="1"/>
  <c r="L30" i="2"/>
  <c r="M34" i="3"/>
  <c r="L34" i="3"/>
  <c r="E21" i="9" s="1"/>
  <c r="D25" i="9"/>
  <c r="L31" i="2" l="1"/>
  <c r="E25" i="9"/>
  <c r="F25" i="9" s="1"/>
  <c r="F17" i="9"/>
  <c r="D18" i="9"/>
  <c r="D26" i="9" s="1"/>
  <c r="F16" i="9"/>
  <c r="F21" i="9"/>
  <c r="E18" i="9"/>
  <c r="M28" i="6" l="1"/>
  <c r="M26" i="6"/>
  <c r="M25" i="6"/>
  <c r="M29" i="6"/>
  <c r="M27" i="6"/>
  <c r="M33" i="6"/>
  <c r="M30" i="6"/>
  <c r="M31" i="6"/>
  <c r="M32" i="6"/>
  <c r="M24" i="6"/>
  <c r="M23" i="6"/>
  <c r="N30" i="3"/>
  <c r="N31" i="3"/>
  <c r="N28" i="3"/>
  <c r="N29" i="3"/>
  <c r="N32" i="3"/>
  <c r="N26" i="3"/>
  <c r="N27" i="3"/>
  <c r="N25" i="3"/>
  <c r="M37" i="5"/>
  <c r="M39" i="5"/>
  <c r="M33" i="5"/>
  <c r="M35" i="5"/>
  <c r="M34" i="5"/>
  <c r="M40" i="5"/>
  <c r="M36" i="5"/>
  <c r="M38" i="5"/>
  <c r="M25" i="5"/>
  <c r="M32" i="5"/>
  <c r="M26" i="5"/>
  <c r="M27" i="5"/>
  <c r="M28" i="5"/>
  <c r="M29" i="5"/>
  <c r="M30" i="5"/>
  <c r="M31" i="5"/>
  <c r="O16" i="4"/>
  <c r="M20" i="6"/>
  <c r="M21" i="6"/>
  <c r="M22" i="6"/>
  <c r="E26" i="9"/>
  <c r="F18" i="9"/>
  <c r="O23" i="4"/>
  <c r="M42" i="5"/>
  <c r="O19" i="4"/>
  <c r="M23" i="5"/>
  <c r="N23" i="3"/>
  <c r="M35" i="6"/>
  <c r="M17" i="5"/>
  <c r="O20" i="4"/>
  <c r="N21" i="3"/>
  <c r="M36" i="6"/>
  <c r="N24" i="3"/>
  <c r="M21" i="5"/>
  <c r="M16" i="5"/>
  <c r="M19" i="6"/>
  <c r="M18" i="5"/>
  <c r="N33" i="3"/>
  <c r="M16" i="6"/>
  <c r="M17" i="6"/>
  <c r="M37" i="6"/>
  <c r="O24" i="4"/>
  <c r="O22" i="4"/>
  <c r="N19" i="3"/>
  <c r="M20" i="5"/>
  <c r="M22" i="5"/>
  <c r="O26" i="4"/>
  <c r="M19" i="5"/>
  <c r="O21" i="4"/>
  <c r="N22" i="3"/>
  <c r="N20" i="3"/>
  <c r="O25" i="4"/>
  <c r="O17" i="4"/>
  <c r="M41" i="5"/>
  <c r="M34" i="6"/>
  <c r="M24" i="5"/>
  <c r="N16" i="3"/>
  <c r="N18" i="3"/>
  <c r="N17" i="3"/>
  <c r="M18" i="6"/>
  <c r="O18" i="4"/>
  <c r="N34" i="3"/>
  <c r="M25" i="2" l="1"/>
  <c r="M30" i="2"/>
  <c r="M29" i="2"/>
  <c r="M26" i="2"/>
  <c r="M28" i="2"/>
  <c r="M27" i="2"/>
  <c r="M18" i="2"/>
  <c r="M19" i="2"/>
  <c r="M17" i="1"/>
  <c r="M23" i="2"/>
  <c r="M16" i="2"/>
  <c r="F26" i="9"/>
  <c r="M15" i="1"/>
  <c r="M24" i="2"/>
  <c r="M20" i="2"/>
  <c r="M16" i="1"/>
  <c r="M17" i="2"/>
  <c r="M21" i="2"/>
  <c r="M22" i="2"/>
  <c r="H26" i="9" l="1"/>
  <c r="M31" i="2"/>
  <c r="M25" i="1"/>
  <c r="G22" i="9"/>
  <c r="G16" i="9"/>
  <c r="G18" i="9"/>
  <c r="G25" i="9"/>
  <c r="G21" i="9"/>
  <c r="G17" i="9"/>
  <c r="G23" i="9"/>
  <c r="G24" i="9"/>
</calcChain>
</file>

<file path=xl/sharedStrings.xml><?xml version="1.0" encoding="utf-8"?>
<sst xmlns="http://schemas.openxmlformats.org/spreadsheetml/2006/main" count="397" uniqueCount="153">
  <si>
    <t>Penyedia Barang/Jasa</t>
  </si>
  <si>
    <t>:</t>
  </si>
  <si>
    <t>Spesifikasi</t>
  </si>
  <si>
    <t>No</t>
  </si>
  <si>
    <t>Uraian</t>
  </si>
  <si>
    <t>Satuan</t>
  </si>
  <si>
    <t>TKDN                                                          (%)</t>
  </si>
  <si>
    <t>Biaya (Rp)</t>
  </si>
  <si>
    <t>KDN</t>
  </si>
  <si>
    <t>KLN</t>
  </si>
  <si>
    <t>Total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</si>
  <si>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</si>
  <si>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</si>
  <si>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</si>
  <si>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</si>
  <si>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</si>
  <si>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</si>
  <si>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</si>
  <si>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</si>
  <si>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</si>
  <si>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</si>
  <si>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 xml:space="preserve">Jumlah </t>
  </si>
  <si>
    <t>TKDN                                            (%)</t>
  </si>
  <si>
    <t>Kewarganegaraan</t>
  </si>
  <si>
    <t>TKDN                                     (%)</t>
  </si>
  <si>
    <t>(%)</t>
  </si>
  <si>
    <t>TKDN                      (%)</t>
  </si>
  <si>
    <t>Dibuat</t>
  </si>
  <si>
    <t>Dimiliki</t>
  </si>
  <si>
    <t xml:space="preserve">Total </t>
  </si>
  <si>
    <t>Kepemilikan Alat Kerja</t>
  </si>
  <si>
    <t>Alamat</t>
  </si>
  <si>
    <t>x 100%</t>
  </si>
  <si>
    <t>Formulasi Perhitungan :</t>
  </si>
  <si>
    <t>UNTUK MATERIAL LANGSUNG ( BAHAN BAKU )</t>
  </si>
  <si>
    <t>Nama Penyedia Barang/Jasa</t>
  </si>
  <si>
    <t>Nama Pekerjaan</t>
  </si>
  <si>
    <t>Pemilik Pekerjaan</t>
  </si>
  <si>
    <t>No. Dokumen</t>
  </si>
  <si>
    <t>Pemasok / Negara Asal</t>
  </si>
  <si>
    <t xml:space="preserve">Pemasok / Negara asal </t>
  </si>
  <si>
    <t>Jumlah</t>
  </si>
  <si>
    <t>Harga</t>
  </si>
  <si>
    <t>TKDN</t>
  </si>
  <si>
    <t>Barang</t>
  </si>
  <si>
    <t>SUB TOTAL</t>
  </si>
  <si>
    <t>MATERIAL LANGSUNG ( BAHAN BAKU )</t>
  </si>
  <si>
    <t>UNTUK PERALATAN ( BARANG JADI )</t>
  </si>
  <si>
    <t>(Ribu Rp)</t>
  </si>
  <si>
    <t xml:space="preserve">TKDN </t>
  </si>
  <si>
    <t>PERALATAN ( BARANG JADI )</t>
  </si>
  <si>
    <t>UNTUK MANAJEMEN PROYEK DAN PEREKAYASAAN</t>
  </si>
  <si>
    <t>Kualifikasi</t>
  </si>
  <si>
    <t>Satuan / Durasi</t>
  </si>
  <si>
    <t xml:space="preserve">Harga </t>
  </si>
  <si>
    <t>Satuan Upah</t>
  </si>
  <si>
    <t>Jasa</t>
  </si>
  <si>
    <t>UNTUK ALAT KERJA / FASILITAS KERJA</t>
  </si>
  <si>
    <t>Spesifikasi / Pemasok</t>
  </si>
  <si>
    <t>Biaya Depresiasi /</t>
  </si>
  <si>
    <t>Sewa Alat</t>
  </si>
  <si>
    <t xml:space="preserve">SUB TOTAL </t>
  </si>
  <si>
    <t>ALAT KERJA / FASILITAS KERJA</t>
  </si>
  <si>
    <t>MANAJEMEN PROYEK DAN PEREKAYASAAN</t>
  </si>
  <si>
    <t>UNTUK KONSTRUKSI / FABRIKASI</t>
  </si>
  <si>
    <t>Durasi</t>
  </si>
  <si>
    <t>KONSTRUKSI / FABRIKASI</t>
  </si>
  <si>
    <t>UNTUK JASA UMUM</t>
  </si>
  <si>
    <t>Pemasok</t>
  </si>
  <si>
    <t>Kepemilikan KDN (%)</t>
  </si>
  <si>
    <t xml:space="preserve">Jumlah                         </t>
  </si>
  <si>
    <t>JASA UMUM</t>
  </si>
  <si>
    <t>GABUNGAN BARANG DAN JASA</t>
  </si>
  <si>
    <t>Nilai Gabungan Barang dan Jasa</t>
  </si>
  <si>
    <t>Gabungan</t>
  </si>
  <si>
    <t>Barang / Jasa</t>
  </si>
  <si>
    <t>TKDN (%)</t>
  </si>
  <si>
    <t>Peralatan ( Barang Jadi )</t>
  </si>
  <si>
    <t>Material Langsung ( Bahan Baku )</t>
  </si>
  <si>
    <t xml:space="preserve">SUB TOTAL BARANG </t>
  </si>
  <si>
    <t>III.</t>
  </si>
  <si>
    <t xml:space="preserve">Manajemen Proyek dan Perekayasaan </t>
  </si>
  <si>
    <t>I.</t>
  </si>
  <si>
    <t>II.</t>
  </si>
  <si>
    <t xml:space="preserve">IV. </t>
  </si>
  <si>
    <t>Alat Kerja / Fasilitas Kerja</t>
  </si>
  <si>
    <t xml:space="preserve">V. </t>
  </si>
  <si>
    <t>Konstruksi dan Fabrikasi</t>
  </si>
  <si>
    <t>VI.</t>
  </si>
  <si>
    <t>Jasa Umum</t>
  </si>
  <si>
    <t>SUB TOTAL JASA</t>
  </si>
  <si>
    <t>TOTAL BIAYA</t>
  </si>
  <si>
    <t xml:space="preserve">% TKDN Gabungan Barang dan Jasa = </t>
  </si>
  <si>
    <r>
      <t xml:space="preserve">Biaya Gabungan </t>
    </r>
    <r>
      <rPr>
        <b/>
        <u/>
        <sz val="6"/>
        <rFont val="Arial"/>
        <family val="2"/>
      </rPr>
      <t>-</t>
    </r>
    <r>
      <rPr>
        <u/>
        <sz val="6"/>
        <rFont val="Arial"/>
        <family val="2"/>
      </rPr>
      <t xml:space="preserve"> Biaya Gabungan Komponen Luar Negeri </t>
    </r>
  </si>
  <si>
    <t>Biaya Gabungan</t>
  </si>
  <si>
    <t>(100%-(5)) x (6) x (8)</t>
  </si>
  <si>
    <t>(5) x (6) x (8)</t>
  </si>
  <si>
    <t>KDN + KLN</t>
  </si>
  <si>
    <t>(5) x (6) x (7) x (8)</t>
  </si>
  <si>
    <t>(100%-(5)) x (6) x (7) x (8)</t>
  </si>
  <si>
    <t>(4) x (5) x (6) x (7)</t>
  </si>
  <si>
    <t>(100%-(4)) x (5) x (6) x (7)</t>
  </si>
  <si>
    <t>(Rp)</t>
  </si>
  <si>
    <t xml:space="preserve">FORMULIR D.1 : TINGKAT KOMPONEN DALAM NEGERI GABUNGAN BARANG DAN JASA </t>
  </si>
  <si>
    <t>FORMULIR D.2 : TINGKAT KOMPONEN DALAM NEGERI GABUNGAN BARANG DAN JASA</t>
  </si>
  <si>
    <t xml:space="preserve">FORMULIR D.3 : TINGKAT KOMPONEN DALAM NEGERI GABUNGAN BARANG DAN JASA </t>
  </si>
  <si>
    <t>FORMULIR D.4 : TINGKAT KOMPONEN DALAM NEGERI GABUNGAN BARANG DAN JASA</t>
  </si>
  <si>
    <t>FORMULIR D.5 : TINGKAT KOMPONEN DALAM NEGERI GABUNGAN BARANG DAN JASA</t>
  </si>
  <si>
    <t>FORMULIR D.6 : TINGKAT KOMPONEN DALAM NEGERI GABUNGAN BARANG DAN JASA</t>
  </si>
  <si>
    <t>FORMULIR D.7 : REKAPITULASI PENILAIAN TINGKAT KOMPONEN DALAM NEGERI</t>
  </si>
  <si>
    <t>PT ABC</t>
  </si>
  <si>
    <t>A</t>
  </si>
  <si>
    <t>Petunjuk :</t>
  </si>
  <si>
    <t>2. Silahkan dilengkapi dari kolom (1) sampai dengan kolom (8). Kolom (9) sudah berisi rumus dan akan otomatis terisi dengan sendirinya</t>
  </si>
  <si>
    <t>3. Apabila jumlah row dirasakan kurang, silahkan ditambah dengan cara copy row (bukan insert row) untuk memastikan bahwa rumus di kolom biaya (8) tercopy</t>
  </si>
  <si>
    <t>1. Form ini diisi dengan biaya-biaya yang terkait dengan pengadaan material langsung (bahan baku)</t>
  </si>
  <si>
    <t>1. Form ini diisi dengan biaya-biaya yang terkait dengan peralatan (barang jadi) yang digunakan.</t>
  </si>
  <si>
    <t>1. Form ini diisi dengan biaya-biaya yang dikeluarkan untuk gaji / upah personil manajemen proyek dan perekayasaan</t>
  </si>
  <si>
    <t>2. Untuk kolom TKDN (5), bila WNI dimasukkan 100 % dan bila WNA dimasukkan 0 %</t>
  </si>
  <si>
    <t>4. Silahkan dilengkapi dari kolom (1) sampai dengan kolom (8). Kolom (9) sudah berisi rumus dan akan otomatis terisi dengan sendirinya</t>
  </si>
  <si>
    <t>5. Apabila jumlah row dirasakan kurang, silahkan ditambah dengan cara copy row (bukan insert row) untuk memastikan bahwa rumus di kolom biaya (8) tercopy</t>
  </si>
  <si>
    <r>
      <t>3. Untuk kolom satuan/ durasi (7), diisi dengan lamanya</t>
    </r>
    <r>
      <rPr>
        <b/>
        <sz val="9"/>
        <color indexed="56"/>
        <rFont val="Arial"/>
        <family val="2"/>
      </rPr>
      <t xml:space="preserve"> tenaga kerja terlibat dalam proyek yang dinilai TKDN nya </t>
    </r>
  </si>
  <si>
    <t>1. Form ini diisi dengan biaya-biaya yang dikeluarkan untuk alat kerja / fasilitas kerja</t>
  </si>
  <si>
    <t>2. Kolom Alat Kerja (4), diisi sesuai kriteria berdasarkan negara asal pembuatan dan kepemilikan alat kerja (saham perusahaan), lihat tabel atau gunakan bantuan !</t>
  </si>
  <si>
    <t>%TKDN</t>
  </si>
  <si>
    <t xml:space="preserve">    Bantuan :</t>
  </si>
  <si>
    <t>DN</t>
  </si>
  <si>
    <t xml:space="preserve">    Asal Alat Kerja (DN atau LN) ?</t>
  </si>
  <si>
    <t>LN</t>
  </si>
  <si>
    <t xml:space="preserve">    Kepemilikan Saham DN ?</t>
  </si>
  <si>
    <t>DN + LN</t>
  </si>
  <si>
    <t>75% + 25% (saham DN)</t>
  </si>
  <si>
    <t xml:space="preserve">    % TKDN Alat Kerja</t>
  </si>
  <si>
    <t>saham DN</t>
  </si>
  <si>
    <t>3. Silahkan dilengkapi dari kolom (1) sampai dengan kolom (7). Kolom (8) sudah berisi rumus dan akan otomatis terisi dengan sendirinya</t>
  </si>
  <si>
    <t>4. Apabila jumlah row dirasakan kurang, silahkan ditambah dengan cara copy row (bukan insert row) untuk memastikan bahwa rumus di kolom biaya (8) tercopy</t>
  </si>
  <si>
    <t>1. Form ini diisi dengan biaya-biaya yang dikeluarkan untuk gaji / upah personil yang melaksanakan konstruksi/ fabrikasi</t>
  </si>
  <si>
    <t>2. Untuk kolom TKDN (4), bila WNI dimasukkan 100 % dan bila WNA dimasukkan 0 %</t>
  </si>
  <si>
    <r>
      <t>3. Untuk kolom durasi (7), diisi dengan lamanya</t>
    </r>
    <r>
      <rPr>
        <b/>
        <sz val="9"/>
        <color indexed="56"/>
        <rFont val="Arial"/>
        <family val="2"/>
      </rPr>
      <t xml:space="preserve"> tenaga kerja terlibat dalam proyek yang dinilai TKDN nya</t>
    </r>
  </si>
  <si>
    <t>4. Silahkan dilengkapi dari kolom (1) sampai dengan kolom (7). Kolom (8) sudah berisi rumus dan akan otomatis terisi dengan sendirinya</t>
  </si>
  <si>
    <r>
      <t xml:space="preserve">1. Form ini diisi dengan biaya-biaya jasa umum  lainnya, </t>
    </r>
    <r>
      <rPr>
        <b/>
        <sz val="9"/>
        <color indexed="56"/>
        <rFont val="Arial"/>
        <family val="2"/>
      </rPr>
      <t>yang belum dimasukkan dalam form-form sebelumnya</t>
    </r>
  </si>
  <si>
    <t>2. Silahkan dilengkapi dari kolom (1) sampai dengan kolom (7). Kolom (8) dan (9) sudah berisi rumus dan akan otomatis terisi dengan sendirinya</t>
  </si>
  <si>
    <t>website</t>
  </si>
  <si>
    <t>screenshoot</t>
  </si>
  <si>
    <t>BARANG</t>
  </si>
  <si>
    <t>JASA</t>
  </si>
  <si>
    <t>Dinas ….................</t>
  </si>
  <si>
    <t>Jasa Konsultansi</t>
  </si>
  <si>
    <t>WNI</t>
  </si>
  <si>
    <t>Indonesia</t>
  </si>
  <si>
    <t>F4 80 gram</t>
  </si>
  <si>
    <t>A3 80 bgram</t>
  </si>
  <si>
    <t>https://tkdn.kemenperin.go.id/sertifikat_perush.php?id=v0ara4QC-oEWbTNttDXnFJy6ZuUhK-HRf7q-bcvXf3w,&amp;id_siinas=lkHdSLbrF6viJh3zlU97PvxxI0ZPE0AMfZwTkuueYVY,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</si>
</sst>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Rp&quot;* #,##0_);_(&quot;Rp&quot;* \(#,##0\);_(&quot;Rp&quot;* &quot;-&quot;_);_(@_)"/>
    <numFmt numFmtId="165" formatCode="_(* #,##0_);_(* \(#,##0\);_(* &quot;-&quot;_);_(@_)"/>
    <numFmt numFmtId="166" formatCode="_(&quot;Rp&quot;* #,##0.00_);_(&quot;Rp&quot;* \(#,##0.00\);_(&quot;Rp&quot;* &quot;-&quot;??_);_(@_)"/>
    <numFmt numFmtId="167" formatCode="_(* #,##0.00_);_(* \(#,##0.00\);_(* &quot;-&quot;??_);_(@_)"/>
    <numFmt numFmtId="168" formatCode="#,##0.00;[Red]#,##0.00"/>
    <numFmt numFmtId="169" formatCode="_(* #,##0.000_);_(* \(#,##0.000\);_(* &quot;-&quot;??_);_(@_)"/>
  </numFmts>
  <fonts count="32" x14ac:knownFonts="1">
    <font>
      <sz val="11"/>
      <color theme="1"/>
      <name val="Calibri"/>
      <family val="2"/>
      <charset val="1"/>
      <scheme val="minor"/>
    </font>
    <font>
      <b/>
      <sz val="13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i/>
      <sz val="8"/>
      <name val="Arial"/>
      <family val="2"/>
    </font>
    <font>
      <u/>
      <sz val="6"/>
      <name val="Arial"/>
      <family val="2"/>
    </font>
    <font>
      <b/>
      <u/>
      <sz val="6"/>
      <name val="Arial"/>
      <family val="2"/>
    </font>
    <font>
      <sz val="6"/>
      <name val="Arial"/>
      <family val="2"/>
    </font>
    <font>
      <sz val="11"/>
      <color indexed="8"/>
      <name val="Calibri"/>
      <family val="2"/>
      <charset val="1"/>
    </font>
    <font>
      <b/>
      <sz val="9"/>
      <color indexed="56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8"/>
      <color theme="1"/>
      <name val="Arial"/>
      <family val="2"/>
    </font>
    <font>
      <sz val="6"/>
      <color theme="1"/>
      <name val="Calibri"/>
      <family val="2"/>
      <charset val="1"/>
      <scheme val="minor"/>
    </font>
    <font>
      <b/>
      <sz val="9"/>
      <color theme="3"/>
      <name val="Arial"/>
      <family val="2"/>
    </font>
    <font>
      <b/>
      <sz val="10"/>
      <color theme="1"/>
      <name val="Arial"/>
      <family val="2"/>
    </font>
    <font>
      <b/>
      <sz val="14"/>
      <color rgb="FF00B050"/>
      <name val="Calibri"/>
      <family val="2"/>
      <scheme val="minor"/>
    </font>
    <font>
      <b/>
      <sz val="8"/>
      <color rgb="FFFF0000"/>
      <name val="Arial"/>
      <family val="2"/>
    </font>
    <font>
      <u/>
      <sz val="11"/>
      <color theme="10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8"/>
      <color theme="1"/>
      <name val="Arial"/>
      <family val="2"/>
    </font>
    <font>
      <b/>
      <sz val="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33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167" fontId="1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656">
    <xf numFmtId="0" fontId="0" fillId="0" borderId="0" xfId="0"/>
    <xf numFmtId="0" fontId="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9" fontId="3" fillId="0" borderId="0" xfId="9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9" fontId="5" fillId="0" borderId="2" xfId="9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9" fontId="5" fillId="0" borderId="0" xfId="9" applyFont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horizontal="left" vertical="center"/>
      <protection hidden="1"/>
    </xf>
    <xf numFmtId="0" fontId="5" fillId="0" borderId="7" xfId="0" applyFont="1" applyBorder="1" applyAlignment="1" applyProtection="1">
      <alignment horizontal="right" vertical="center"/>
      <protection hidden="1"/>
    </xf>
    <xf numFmtId="0" fontId="7" fillId="0" borderId="7" xfId="0" applyFont="1" applyBorder="1" applyAlignment="1" applyProtection="1">
      <alignment horizontal="right" vertical="center"/>
      <protection hidden="1"/>
    </xf>
    <xf numFmtId="166" fontId="5" fillId="0" borderId="7" xfId="0" applyNumberFormat="1" applyFont="1" applyBorder="1" applyAlignment="1" applyProtection="1">
      <alignment horizontal="right" vertical="center"/>
      <protection hidden="1"/>
    </xf>
    <xf numFmtId="166" fontId="5" fillId="0" borderId="8" xfId="0" applyNumberFormat="1" applyFont="1" applyBorder="1" applyAlignment="1" applyProtection="1">
      <alignment horizontal="right"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5" xfId="7" applyBorder="1" applyAlignment="1">
      <alignment horizontal="left" vertical="center" wrapText="1"/>
    </xf>
    <xf numFmtId="0" fontId="5" fillId="0" borderId="16" xfId="7" applyBorder="1" applyAlignment="1">
      <alignment vertical="center" wrapText="1"/>
    </xf>
    <xf numFmtId="0" fontId="5" fillId="0" borderId="17" xfId="0" applyFont="1" applyBorder="1" applyAlignment="1" applyProtection="1">
      <alignment horizontal="center" vertical="center" wrapText="1"/>
      <protection locked="0"/>
    </xf>
    <xf numFmtId="167" fontId="5" fillId="0" borderId="17" xfId="0" applyNumberFormat="1" applyFont="1" applyBorder="1" applyAlignment="1" applyProtection="1">
      <alignment horizontal="right" vertical="center"/>
      <protection hidden="1"/>
    </xf>
    <xf numFmtId="167" fontId="5" fillId="0" borderId="18" xfId="0" applyNumberFormat="1" applyFont="1" applyBorder="1" applyAlignment="1" applyProtection="1">
      <alignment horizontal="right" vertical="center"/>
      <protection hidden="1"/>
    </xf>
    <xf numFmtId="0" fontId="5" fillId="0" borderId="16" xfId="7" quotePrefix="1" applyBorder="1" applyAlignment="1">
      <alignment vertical="center" wrapText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7" xfId="0" applyFont="1" applyBorder="1" applyAlignment="1" applyProtection="1">
      <alignment vertical="center"/>
      <protection hidden="1"/>
    </xf>
    <xf numFmtId="0" fontId="5" fillId="0" borderId="8" xfId="0" applyFont="1" applyBorder="1" applyAlignment="1" applyProtection="1">
      <alignment horizontal="right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167" fontId="5" fillId="0" borderId="10" xfId="0" applyNumberFormat="1" applyFont="1" applyBorder="1" applyAlignment="1" applyProtection="1">
      <alignment horizontal="right" vertical="center"/>
      <protection hidden="1"/>
    </xf>
    <xf numFmtId="167" fontId="5" fillId="0" borderId="21" xfId="0" applyNumberFormat="1" applyFont="1" applyBorder="1" applyAlignment="1" applyProtection="1">
      <alignment horizontal="right" vertical="center"/>
      <protection hidden="1"/>
    </xf>
    <xf numFmtId="0" fontId="21" fillId="0" borderId="0" xfId="0" applyFont="1"/>
    <xf numFmtId="4" fontId="3" fillId="0" borderId="0" xfId="0" applyNumberFormat="1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9" fontId="6" fillId="0" borderId="2" xfId="9" applyFont="1" applyBorder="1" applyAlignment="1" applyProtection="1">
      <alignment horizontal="center" vertical="center"/>
      <protection hidden="1"/>
    </xf>
    <xf numFmtId="4" fontId="6" fillId="0" borderId="2" xfId="0" applyNumberFormat="1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4" fontId="5" fillId="0" borderId="0" xfId="0" applyNumberFormat="1" applyFont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9" fontId="5" fillId="0" borderId="7" xfId="9" applyFont="1" applyBorder="1" applyAlignment="1" applyProtection="1">
      <alignment horizontal="left" vertical="center"/>
      <protection hidden="1"/>
    </xf>
    <xf numFmtId="4" fontId="5" fillId="0" borderId="7" xfId="0" applyNumberFormat="1" applyFont="1" applyBorder="1" applyAlignment="1" applyProtection="1">
      <alignment horizontal="righ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9" fontId="5" fillId="0" borderId="20" xfId="9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/>
    </xf>
    <xf numFmtId="4" fontId="5" fillId="0" borderId="26" xfId="0" applyNumberFormat="1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9" fontId="6" fillId="0" borderId="0" xfId="9" applyFont="1" applyBorder="1" applyAlignment="1" applyProtection="1">
      <alignment horizontal="center" vertical="center"/>
      <protection hidden="1"/>
    </xf>
    <xf numFmtId="9" fontId="5" fillId="0" borderId="7" xfId="9" applyFont="1" applyBorder="1" applyAlignment="1" applyProtection="1">
      <alignment horizontal="center" vertical="center"/>
      <protection hidden="1"/>
    </xf>
    <xf numFmtId="9" fontId="5" fillId="0" borderId="0" xfId="9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left" vertical="center"/>
      <protection locked="0" hidden="1"/>
    </xf>
    <xf numFmtId="9" fontId="5" fillId="0" borderId="17" xfId="9" applyFont="1" applyFill="1" applyBorder="1" applyAlignment="1" applyProtection="1">
      <alignment horizontal="center" vertical="center"/>
      <protection locked="0" hidden="1"/>
    </xf>
    <xf numFmtId="0" fontId="0" fillId="0" borderId="0" xfId="0" applyAlignment="1">
      <alignment horizontal="center"/>
    </xf>
    <xf numFmtId="0" fontId="1" fillId="0" borderId="0" xfId="0" applyFont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>
      <alignment horizontal="right"/>
    </xf>
    <xf numFmtId="9" fontId="5" fillId="0" borderId="10" xfId="9" applyFont="1" applyFill="1" applyBorder="1" applyAlignment="1" applyProtection="1">
      <alignment horizontal="center" vertical="center"/>
      <protection locked="0" hidden="1"/>
    </xf>
    <xf numFmtId="9" fontId="5" fillId="0" borderId="17" xfId="9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5" fillId="0" borderId="17" xfId="0" applyFont="1" applyBorder="1" applyAlignment="1" applyProtection="1">
      <alignment horizontal="center" vertical="center"/>
      <protection locked="0" hidden="1"/>
    </xf>
    <xf numFmtId="0" fontId="8" fillId="0" borderId="16" xfId="0" applyFont="1" applyBorder="1" applyAlignment="1" applyProtection="1">
      <alignment horizontal="left" vertical="center"/>
      <protection locked="0" hidden="1"/>
    </xf>
    <xf numFmtId="0" fontId="8" fillId="0" borderId="28" xfId="0" applyFont="1" applyBorder="1" applyAlignment="1" applyProtection="1">
      <alignment horizontal="left" vertical="center"/>
      <protection locked="0" hidden="1"/>
    </xf>
    <xf numFmtId="0" fontId="5" fillId="0" borderId="10" xfId="0" applyFont="1" applyBorder="1" applyAlignment="1" applyProtection="1">
      <alignment horizontal="center" vertical="center"/>
      <protection locked="0" hidden="1"/>
    </xf>
    <xf numFmtId="1" fontId="5" fillId="0" borderId="17" xfId="2" applyNumberFormat="1" applyFont="1" applyFill="1" applyBorder="1" applyAlignment="1">
      <alignment horizontal="center" vertical="center"/>
    </xf>
    <xf numFmtId="167" fontId="5" fillId="0" borderId="17" xfId="0" applyNumberFormat="1" applyFont="1" applyBorder="1" applyAlignment="1" applyProtection="1">
      <alignment vertical="center" wrapText="1"/>
      <protection hidden="1"/>
    </xf>
    <xf numFmtId="167" fontId="5" fillId="0" borderId="18" xfId="0" applyNumberFormat="1" applyFont="1" applyBorder="1" applyAlignment="1" applyProtection="1">
      <alignment vertical="center" wrapText="1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4" fontId="5" fillId="0" borderId="17" xfId="1" applyNumberFormat="1" applyFont="1" applyFill="1" applyBorder="1" applyAlignment="1">
      <alignment horizontal="right" vertical="center"/>
    </xf>
    <xf numFmtId="0" fontId="10" fillId="0" borderId="0" xfId="8" applyFont="1" applyAlignment="1" applyProtection="1">
      <alignment horizontal="center"/>
      <protection hidden="1"/>
    </xf>
    <xf numFmtId="2" fontId="10" fillId="0" borderId="0" xfId="9" applyNumberFormat="1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quotePrefix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vertical="center"/>
      <protection hidden="1"/>
    </xf>
    <xf numFmtId="2" fontId="4" fillId="0" borderId="3" xfId="9" applyNumberFormat="1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quotePrefix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hidden="1"/>
    </xf>
    <xf numFmtId="2" fontId="4" fillId="0" borderId="5" xfId="9" applyNumberFormat="1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7" xfId="0" applyFont="1" applyBorder="1" applyAlignment="1" applyProtection="1">
      <alignment horizontal="left" vertical="center"/>
      <protection hidden="1"/>
    </xf>
    <xf numFmtId="2" fontId="4" fillId="0" borderId="8" xfId="9" applyNumberFormat="1" applyFont="1" applyBorder="1" applyAlignment="1" applyProtection="1">
      <alignment horizontal="left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167" fontId="4" fillId="0" borderId="17" xfId="0" quotePrefix="1" applyNumberFormat="1" applyFont="1" applyBorder="1" applyAlignment="1" applyProtection="1">
      <alignment horizontal="center" vertical="center"/>
      <protection hidden="1"/>
    </xf>
    <xf numFmtId="167" fontId="4" fillId="0" borderId="25" xfId="0" quotePrefix="1" applyNumberFormat="1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167" fontId="4" fillId="0" borderId="0" xfId="0" quotePrefix="1" applyNumberFormat="1" applyFont="1" applyAlignment="1" applyProtection="1">
      <alignment horizontal="center" vertical="center"/>
      <protection hidden="1"/>
    </xf>
    <xf numFmtId="2" fontId="4" fillId="0" borderId="0" xfId="9" quotePrefix="1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2" fontId="13" fillId="0" borderId="0" xfId="9" applyNumberFormat="1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top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left" vertical="top" wrapText="1" indent="1"/>
      <protection hidden="1"/>
    </xf>
    <xf numFmtId="2" fontId="5" fillId="0" borderId="0" xfId="9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right" vertical="top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16" fillId="0" borderId="0" xfId="0" quotePrefix="1" applyFont="1" applyAlignment="1" applyProtection="1">
      <alignment horizontal="right" vertical="center"/>
      <protection hidden="1"/>
    </xf>
    <xf numFmtId="0" fontId="10" fillId="0" borderId="0" xfId="8" applyFont="1" applyAlignment="1" applyProtection="1">
      <alignment horizontal="left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1" fontId="3" fillId="0" borderId="0" xfId="5" applyNumberFormat="1" applyFont="1" applyAlignment="1" applyProtection="1">
      <alignment horizontal="center" vertical="center"/>
      <protection hidden="1"/>
    </xf>
    <xf numFmtId="1" fontId="5" fillId="0" borderId="2" xfId="5" applyNumberFormat="1" applyFont="1" applyBorder="1" applyAlignment="1" applyProtection="1">
      <alignment horizontal="center" vertical="center"/>
      <protection hidden="1"/>
    </xf>
    <xf numFmtId="1" fontId="5" fillId="0" borderId="0" xfId="5" applyNumberFormat="1" applyFont="1" applyBorder="1" applyAlignment="1" applyProtection="1">
      <alignment horizontal="center" vertical="center"/>
      <protection hidden="1"/>
    </xf>
    <xf numFmtId="1" fontId="5" fillId="0" borderId="7" xfId="5" applyNumberFormat="1" applyFont="1" applyBorder="1" applyAlignment="1" applyProtection="1">
      <alignment horizontal="center" vertical="center"/>
      <protection hidden="1"/>
    </xf>
    <xf numFmtId="1" fontId="5" fillId="0" borderId="17" xfId="5" applyNumberFormat="1" applyFont="1" applyFill="1" applyBorder="1" applyAlignment="1" applyProtection="1">
      <alignment horizontal="center" vertical="center" wrapText="1"/>
      <protection hidden="1"/>
    </xf>
    <xf numFmtId="1" fontId="5" fillId="0" borderId="25" xfId="5" applyNumberFormat="1" applyFont="1" applyFill="1" applyBorder="1" applyAlignment="1" applyProtection="1">
      <alignment horizontal="center" vertical="center"/>
      <protection hidden="1"/>
    </xf>
    <xf numFmtId="1" fontId="19" fillId="0" borderId="0" xfId="5" applyNumberFormat="1" applyFont="1" applyAlignment="1">
      <alignment horizontal="center"/>
    </xf>
    <xf numFmtId="0" fontId="3" fillId="0" borderId="0" xfId="9" applyNumberFormat="1" applyFont="1" applyAlignment="1" applyProtection="1">
      <alignment horizontal="center" vertical="center"/>
      <protection hidden="1"/>
    </xf>
    <xf numFmtId="0" fontId="5" fillId="0" borderId="2" xfId="9" applyNumberFormat="1" applyFont="1" applyBorder="1" applyAlignment="1" applyProtection="1">
      <alignment horizontal="center" vertical="center"/>
      <protection hidden="1"/>
    </xf>
    <xf numFmtId="0" fontId="5" fillId="0" borderId="0" xfId="9" applyNumberFormat="1" applyFont="1" applyBorder="1" applyAlignment="1" applyProtection="1">
      <alignment horizontal="center" vertical="center"/>
      <protection hidden="1"/>
    </xf>
    <xf numFmtId="0" fontId="5" fillId="0" borderId="7" xfId="9" applyNumberFormat="1" applyFont="1" applyBorder="1" applyAlignment="1" applyProtection="1">
      <alignment horizontal="center" vertical="center"/>
      <protection hidden="1"/>
    </xf>
    <xf numFmtId="0" fontId="5" fillId="0" borderId="17" xfId="9" applyNumberFormat="1" applyFont="1" applyFill="1" applyBorder="1" applyAlignment="1" applyProtection="1">
      <alignment horizontal="center" vertical="center" wrapText="1"/>
      <protection hidden="1"/>
    </xf>
    <xf numFmtId="0" fontId="5" fillId="0" borderId="25" xfId="9" applyNumberFormat="1" applyFont="1" applyFill="1" applyBorder="1" applyAlignment="1" applyProtection="1">
      <alignment horizontal="center" vertical="center"/>
      <protection hidden="1"/>
    </xf>
    <xf numFmtId="4" fontId="3" fillId="0" borderId="0" xfId="9" applyNumberFormat="1" applyFont="1" applyAlignment="1" applyProtection="1">
      <alignment horizontal="right" vertical="center"/>
      <protection hidden="1"/>
    </xf>
    <xf numFmtId="4" fontId="5" fillId="0" borderId="2" xfId="9" applyNumberFormat="1" applyFont="1" applyBorder="1" applyAlignment="1" applyProtection="1">
      <alignment horizontal="right" vertical="center"/>
      <protection hidden="1"/>
    </xf>
    <xf numFmtId="4" fontId="5" fillId="0" borderId="0" xfId="9" applyNumberFormat="1" applyFont="1" applyBorder="1" applyAlignment="1" applyProtection="1">
      <alignment horizontal="right" vertical="center"/>
      <protection hidden="1"/>
    </xf>
    <xf numFmtId="4" fontId="5" fillId="0" borderId="7" xfId="9" applyNumberFormat="1" applyFont="1" applyBorder="1" applyAlignment="1" applyProtection="1">
      <alignment horizontal="right" vertical="center"/>
      <protection hidden="1"/>
    </xf>
    <xf numFmtId="4" fontId="5" fillId="0" borderId="17" xfId="9" applyNumberFormat="1" applyFont="1" applyFill="1" applyBorder="1" applyAlignment="1" applyProtection="1">
      <alignment horizontal="right" vertical="center" wrapText="1"/>
      <protection hidden="1"/>
    </xf>
    <xf numFmtId="4" fontId="5" fillId="0" borderId="25" xfId="9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Alignment="1">
      <alignment horizontal="right"/>
    </xf>
    <xf numFmtId="1" fontId="1" fillId="0" borderId="0" xfId="0" applyNumberFormat="1" applyFont="1" applyAlignment="1" applyProtection="1">
      <alignment horizontal="center" vertical="center"/>
      <protection hidden="1"/>
    </xf>
    <xf numFmtId="1" fontId="5" fillId="0" borderId="2" xfId="0" applyNumberFormat="1" applyFont="1" applyBorder="1" applyAlignment="1" applyProtection="1">
      <alignment horizontal="center" vertical="center"/>
      <protection hidden="1"/>
    </xf>
    <xf numFmtId="1" fontId="5" fillId="0" borderId="0" xfId="0" applyNumberFormat="1" applyFont="1" applyAlignment="1" applyProtection="1">
      <alignment horizontal="center" vertical="center"/>
      <protection hidden="1"/>
    </xf>
    <xf numFmtId="1" fontId="5" fillId="0" borderId="7" xfId="0" applyNumberFormat="1" applyFont="1" applyBorder="1" applyAlignment="1" applyProtection="1">
      <alignment horizontal="center" vertical="center"/>
      <protection hidden="1"/>
    </xf>
    <xf numFmtId="1" fontId="0" fillId="0" borderId="0" xfId="0" applyNumberFormat="1" applyAlignment="1">
      <alignment horizont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/>
    </xf>
    <xf numFmtId="9" fontId="6" fillId="0" borderId="2" xfId="9" applyFont="1" applyBorder="1" applyAlignment="1" applyProtection="1">
      <alignment horizontal="left" vertical="center"/>
      <protection hidden="1"/>
    </xf>
    <xf numFmtId="9" fontId="6" fillId="0" borderId="0" xfId="9" applyFont="1" applyBorder="1" applyAlignment="1" applyProtection="1">
      <alignment horizontal="left" vertical="center"/>
      <protection hidden="1"/>
    </xf>
    <xf numFmtId="9" fontId="19" fillId="0" borderId="0" xfId="9" applyFont="1"/>
    <xf numFmtId="167" fontId="5" fillId="0" borderId="25" xfId="0" applyNumberFormat="1" applyFont="1" applyBorder="1" applyAlignment="1" applyProtection="1">
      <alignment horizontal="right" vertical="center"/>
      <protection locked="0" hidden="1"/>
    </xf>
    <xf numFmtId="167" fontId="5" fillId="0" borderId="27" xfId="0" applyNumberFormat="1" applyFont="1" applyBorder="1" applyAlignment="1" applyProtection="1">
      <alignment horizontal="right" vertical="center"/>
      <protection locked="0" hidden="1"/>
    </xf>
    <xf numFmtId="1" fontId="5" fillId="0" borderId="25" xfId="2" applyNumberFormat="1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hidden="1"/>
    </xf>
    <xf numFmtId="167" fontId="5" fillId="0" borderId="10" xfId="0" applyNumberFormat="1" applyFont="1" applyBorder="1" applyAlignment="1" applyProtection="1">
      <alignment vertical="center" wrapText="1"/>
      <protection hidden="1"/>
    </xf>
    <xf numFmtId="167" fontId="5" fillId="0" borderId="21" xfId="0" applyNumberFormat="1" applyFont="1" applyBorder="1" applyAlignment="1" applyProtection="1">
      <alignment vertical="center" wrapText="1"/>
      <protection hidden="1"/>
    </xf>
    <xf numFmtId="9" fontId="5" fillId="0" borderId="17" xfId="9" applyFont="1" applyBorder="1" applyAlignment="1" applyProtection="1">
      <alignment horizontal="center" vertical="center" wrapText="1"/>
      <protection locked="0"/>
    </xf>
    <xf numFmtId="9" fontId="19" fillId="0" borderId="0" xfId="9" applyFont="1" applyAlignment="1">
      <alignment horizontal="center"/>
    </xf>
    <xf numFmtId="0" fontId="6" fillId="0" borderId="0" xfId="0" applyFont="1" applyAlignment="1" applyProtection="1">
      <alignment horizontal="right" vertical="center"/>
      <protection hidden="1"/>
    </xf>
    <xf numFmtId="2" fontId="4" fillId="0" borderId="0" xfId="9" applyNumberFormat="1" applyFont="1" applyBorder="1" applyAlignment="1" applyProtection="1">
      <alignment horizontal="left" vertical="center"/>
      <protection hidden="1"/>
    </xf>
    <xf numFmtId="0" fontId="4" fillId="0" borderId="44" xfId="0" applyFont="1" applyBorder="1" applyAlignment="1" applyProtection="1">
      <alignment horizontal="center" vertical="center" wrapText="1"/>
      <protection hidden="1"/>
    </xf>
    <xf numFmtId="167" fontId="4" fillId="0" borderId="41" xfId="0" quotePrefix="1" applyNumberFormat="1" applyFont="1" applyBorder="1" applyAlignment="1" applyProtection="1">
      <alignment horizontal="center" vertical="center"/>
      <protection hidden="1"/>
    </xf>
    <xf numFmtId="0" fontId="4" fillId="0" borderId="45" xfId="0" applyFont="1" applyBorder="1" applyAlignment="1" applyProtection="1">
      <alignment horizontal="center" vertical="center"/>
      <protection hidden="1"/>
    </xf>
    <xf numFmtId="2" fontId="4" fillId="3" borderId="47" xfId="9" applyNumberFormat="1" applyFont="1" applyFill="1" applyBorder="1" applyAlignment="1" applyProtection="1">
      <alignment vertical="center"/>
      <protection hidden="1"/>
    </xf>
    <xf numFmtId="2" fontId="4" fillId="3" borderId="48" xfId="9" applyNumberFormat="1" applyFont="1" applyFill="1" applyBorder="1" applyAlignment="1" applyProtection="1">
      <alignment vertical="center"/>
      <protection hidden="1"/>
    </xf>
    <xf numFmtId="0" fontId="4" fillId="3" borderId="46" xfId="0" applyFont="1" applyFill="1" applyBorder="1" applyAlignment="1" applyProtection="1">
      <alignment vertical="center"/>
      <protection hidden="1"/>
    </xf>
    <xf numFmtId="0" fontId="4" fillId="3" borderId="47" xfId="0" applyFont="1" applyFill="1" applyBorder="1" applyAlignment="1" applyProtection="1">
      <alignment vertical="center"/>
      <protection hidden="1"/>
    </xf>
    <xf numFmtId="2" fontId="4" fillId="0" borderId="2" xfId="9" applyNumberFormat="1" applyFont="1" applyBorder="1" applyAlignment="1" applyProtection="1">
      <alignment horizontal="left" vertical="center"/>
      <protection hidden="1"/>
    </xf>
    <xf numFmtId="2" fontId="12" fillId="3" borderId="42" xfId="9" applyNumberFormat="1" applyFont="1" applyFill="1" applyBorder="1" applyAlignment="1" applyProtection="1">
      <alignment horizontal="right" vertical="center"/>
      <protection hidden="1"/>
    </xf>
    <xf numFmtId="2" fontId="11" fillId="3" borderId="18" xfId="9" applyNumberFormat="1" applyFont="1" applyFill="1" applyBorder="1" applyAlignment="1" applyProtection="1">
      <alignment horizontal="right" vertical="center"/>
      <protection hidden="1"/>
    </xf>
    <xf numFmtId="2" fontId="11" fillId="3" borderId="21" xfId="9" applyNumberFormat="1" applyFont="1" applyFill="1" applyBorder="1" applyAlignment="1" applyProtection="1">
      <alignment horizontal="right" vertical="center"/>
      <protection hidden="1"/>
    </xf>
    <xf numFmtId="2" fontId="11" fillId="3" borderId="40" xfId="9" applyNumberFormat="1" applyFont="1" applyFill="1" applyBorder="1" applyAlignment="1" applyProtection="1">
      <alignment horizontal="right" vertical="center"/>
      <protection hidden="1"/>
    </xf>
    <xf numFmtId="2" fontId="11" fillId="3" borderId="49" xfId="9" applyNumberFormat="1" applyFont="1" applyFill="1" applyBorder="1" applyAlignment="1" applyProtection="1">
      <alignment horizontal="right" vertical="center"/>
      <protection hidden="1"/>
    </xf>
    <xf numFmtId="2" fontId="11" fillId="3" borderId="22" xfId="9" applyNumberFormat="1" applyFont="1" applyFill="1" applyBorder="1" applyAlignment="1" applyProtection="1">
      <alignment horizontal="right" vertical="center"/>
      <protection hidden="1"/>
    </xf>
    <xf numFmtId="0" fontId="5" fillId="0" borderId="2" xfId="0" quotePrefix="1" applyFont="1" applyBorder="1" applyAlignment="1" applyProtection="1">
      <alignment vertical="center"/>
      <protection hidden="1"/>
    </xf>
    <xf numFmtId="0" fontId="16" fillId="0" borderId="30" xfId="0" applyFont="1" applyBorder="1" applyAlignment="1" applyProtection="1">
      <alignment horizontal="center" vertical="center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left" vertical="center"/>
      <protection locked="0" hidden="1"/>
    </xf>
    <xf numFmtId="0" fontId="5" fillId="0" borderId="54" xfId="0" applyFont="1" applyBorder="1" applyAlignment="1" applyProtection="1">
      <alignment horizontal="left" vertical="center" wrapText="1"/>
      <protection locked="0"/>
    </xf>
    <xf numFmtId="9" fontId="5" fillId="0" borderId="54" xfId="9" applyFont="1" applyBorder="1" applyAlignment="1" applyProtection="1">
      <alignment horizontal="left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167" fontId="5" fillId="0" borderId="54" xfId="0" applyNumberFormat="1" applyFont="1" applyBorder="1" applyAlignment="1" applyProtection="1">
      <alignment horizontal="right" vertical="center" wrapText="1"/>
      <protection locked="0"/>
    </xf>
    <xf numFmtId="0" fontId="5" fillId="0" borderId="47" xfId="0" quotePrefix="1" applyFont="1" applyBorder="1" applyAlignment="1" applyProtection="1">
      <alignment vertical="center"/>
      <protection hidden="1"/>
    </xf>
    <xf numFmtId="0" fontId="5" fillId="0" borderId="55" xfId="0" quotePrefix="1" applyFont="1" applyBorder="1" applyAlignment="1" applyProtection="1">
      <alignment vertical="center"/>
      <protection hidden="1"/>
    </xf>
    <xf numFmtId="0" fontId="16" fillId="0" borderId="47" xfId="0" quotePrefix="1" applyFont="1" applyBorder="1" applyAlignment="1" applyProtection="1">
      <alignment vertical="center"/>
      <protection hidden="1"/>
    </xf>
    <xf numFmtId="0" fontId="16" fillId="0" borderId="55" xfId="0" quotePrefix="1" applyFont="1" applyBorder="1" applyAlignment="1" applyProtection="1">
      <alignment vertical="center"/>
      <protection hidden="1"/>
    </xf>
    <xf numFmtId="0" fontId="16" fillId="0" borderId="42" xfId="0" quotePrefix="1" applyFont="1" applyBorder="1" applyAlignment="1" applyProtection="1">
      <alignment vertical="center"/>
      <protection hidden="1"/>
    </xf>
    <xf numFmtId="0" fontId="23" fillId="0" borderId="0" xfId="0" applyFont="1"/>
    <xf numFmtId="9" fontId="5" fillId="0" borderId="47" xfId="9" quotePrefix="1" applyFont="1" applyBorder="1" applyAlignment="1" applyProtection="1">
      <alignment vertical="center"/>
      <protection hidden="1"/>
    </xf>
    <xf numFmtId="0" fontId="5" fillId="0" borderId="42" xfId="0" quotePrefix="1" applyFont="1" applyBorder="1" applyAlignment="1" applyProtection="1">
      <alignment horizontal="center" vertical="center"/>
      <protection hidden="1"/>
    </xf>
    <xf numFmtId="0" fontId="16" fillId="0" borderId="56" xfId="0" applyFont="1" applyBorder="1" applyAlignment="1" applyProtection="1">
      <alignment horizontal="center" vertical="center"/>
      <protection hidden="1"/>
    </xf>
    <xf numFmtId="0" fontId="16" fillId="0" borderId="33" xfId="0" applyFont="1" applyBorder="1" applyAlignment="1" applyProtection="1">
      <alignment horizontal="center" vertical="center"/>
      <protection hidden="1"/>
    </xf>
    <xf numFmtId="167" fontId="5" fillId="0" borderId="20" xfId="0" applyNumberFormat="1" applyFont="1" applyBorder="1" applyAlignment="1" applyProtection="1">
      <alignment horizontal="right" vertical="center"/>
      <protection hidden="1"/>
    </xf>
    <xf numFmtId="167" fontId="5" fillId="0" borderId="38" xfId="0" applyNumberFormat="1" applyFont="1" applyBorder="1" applyAlignment="1" applyProtection="1">
      <alignment horizontal="right" vertical="center"/>
      <protection hidden="1"/>
    </xf>
    <xf numFmtId="0" fontId="5" fillId="0" borderId="26" xfId="0" applyFont="1" applyBorder="1" applyAlignment="1" applyProtection="1">
      <alignment horizontal="left" vertical="center"/>
      <protection locked="0"/>
    </xf>
    <xf numFmtId="167" fontId="11" fillId="0" borderId="17" xfId="9" applyNumberFormat="1" applyFont="1" applyBorder="1" applyAlignment="1" applyProtection="1">
      <alignment horizontal="right" vertical="center"/>
      <protection hidden="1"/>
    </xf>
    <xf numFmtId="167" fontId="11" fillId="0" borderId="25" xfId="9" applyNumberFormat="1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4" fillId="0" borderId="0" xfId="0" applyFont="1"/>
    <xf numFmtId="0" fontId="24" fillId="4" borderId="31" xfId="0" applyFont="1" applyFill="1" applyBorder="1" applyAlignment="1">
      <alignment horizontal="center"/>
    </xf>
    <xf numFmtId="0" fontId="24" fillId="4" borderId="30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25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24" fillId="0" borderId="52" xfId="0" applyFont="1" applyBorder="1" applyAlignment="1">
      <alignment horizontal="center"/>
    </xf>
    <xf numFmtId="0" fontId="24" fillId="0" borderId="20" xfId="0" applyFont="1" applyBorder="1" applyAlignment="1">
      <alignment horizontal="center"/>
    </xf>
    <xf numFmtId="9" fontId="24" fillId="0" borderId="38" xfId="0" applyNumberFormat="1" applyFont="1" applyBorder="1" applyAlignment="1">
      <alignment horizontal="center"/>
    </xf>
    <xf numFmtId="0" fontId="9" fillId="0" borderId="0" xfId="0" applyFont="1" applyAlignment="1">
      <alignment wrapText="1"/>
    </xf>
    <xf numFmtId="0" fontId="9" fillId="0" borderId="58" xfId="0" applyFont="1" applyBorder="1" applyAlignment="1">
      <alignment horizontal="center" wrapText="1"/>
    </xf>
    <xf numFmtId="0" fontId="24" fillId="0" borderId="14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9" fontId="24" fillId="0" borderId="18" xfId="0" applyNumberFormat="1" applyFont="1" applyBorder="1" applyAlignment="1">
      <alignment horizontal="center"/>
    </xf>
    <xf numFmtId="0" fontId="9" fillId="0" borderId="0" xfId="0" applyFont="1" applyAlignment="1">
      <alignment vertical="center" wrapText="1"/>
    </xf>
    <xf numFmtId="9" fontId="20" fillId="0" borderId="57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9" fontId="24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9" fontId="20" fillId="0" borderId="47" xfId="0" applyNumberFormat="1" applyFont="1" applyBorder="1" applyAlignment="1">
      <alignment horizontal="center" wrapText="1"/>
    </xf>
    <xf numFmtId="0" fontId="24" fillId="0" borderId="9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9" fontId="24" fillId="0" borderId="21" xfId="0" applyNumberFormat="1" applyFont="1" applyBorder="1" applyAlignment="1">
      <alignment horizontal="center"/>
    </xf>
    <xf numFmtId="1" fontId="0" fillId="0" borderId="0" xfId="0" applyNumberFormat="1"/>
    <xf numFmtId="4" fontId="0" fillId="0" borderId="0" xfId="0" applyNumberFormat="1"/>
    <xf numFmtId="9" fontId="24" fillId="4" borderId="18" xfId="0" applyNumberFormat="1" applyFont="1" applyFill="1" applyBorder="1" applyAlignment="1">
      <alignment horizontal="center" wrapText="1"/>
    </xf>
    <xf numFmtId="9" fontId="26" fillId="4" borderId="43" xfId="0" applyNumberFormat="1" applyFont="1" applyFill="1" applyBorder="1" applyAlignment="1">
      <alignment horizontal="center" vertical="center" wrapText="1"/>
    </xf>
    <xf numFmtId="0" fontId="5" fillId="0" borderId="20" xfId="0" quotePrefix="1" applyFont="1" applyBorder="1" applyAlignment="1" applyProtection="1">
      <alignment horizontal="left" vertical="center" wrapText="1"/>
      <protection locked="0"/>
    </xf>
    <xf numFmtId="167" fontId="5" fillId="0" borderId="29" xfId="0" applyNumberFormat="1" applyFont="1" applyBorder="1" applyAlignment="1" applyProtection="1">
      <alignment horizontal="right" vertical="center"/>
      <protection hidden="1"/>
    </xf>
    <xf numFmtId="167" fontId="5" fillId="0" borderId="34" xfId="0" applyNumberFormat="1" applyFont="1" applyBorder="1" applyAlignment="1" applyProtection="1">
      <alignment horizontal="right" vertical="center"/>
      <protection hidden="1"/>
    </xf>
    <xf numFmtId="0" fontId="5" fillId="0" borderId="59" xfId="0" quotePrefix="1" applyFont="1" applyBorder="1" applyAlignment="1" applyProtection="1">
      <alignment horizontal="left" vertical="center" wrapText="1"/>
      <protection locked="0"/>
    </xf>
    <xf numFmtId="3" fontId="5" fillId="0" borderId="54" xfId="0" applyNumberFormat="1" applyFont="1" applyBorder="1" applyAlignment="1" applyProtection="1">
      <alignment horizontal="center" vertical="center" wrapText="1"/>
      <protection locked="0"/>
    </xf>
    <xf numFmtId="167" fontId="5" fillId="0" borderId="62" xfId="0" applyNumberFormat="1" applyFont="1" applyBorder="1" applyAlignment="1" applyProtection="1">
      <alignment horizontal="right" vertical="center"/>
      <protection hidden="1"/>
    </xf>
    <xf numFmtId="167" fontId="5" fillId="0" borderId="63" xfId="0" applyNumberFormat="1" applyFont="1" applyBorder="1" applyAlignment="1" applyProtection="1">
      <alignment horizontal="right" vertical="center"/>
      <protection hidden="1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64" xfId="0" quotePrefix="1" applyFont="1" applyBorder="1" applyAlignment="1" applyProtection="1">
      <alignment horizontal="left" vertical="center" wrapText="1"/>
      <protection locked="0"/>
    </xf>
    <xf numFmtId="0" fontId="5" fillId="0" borderId="64" xfId="0" applyFont="1" applyBorder="1" applyAlignment="1" applyProtection="1">
      <alignment horizontal="left" vertical="center" wrapText="1"/>
      <protection locked="0"/>
    </xf>
    <xf numFmtId="9" fontId="5" fillId="0" borderId="64" xfId="9" applyFont="1" applyBorder="1" applyAlignment="1" applyProtection="1">
      <alignment horizontal="left" vertical="center" wrapText="1"/>
      <protection locked="0"/>
    </xf>
    <xf numFmtId="3" fontId="5" fillId="0" borderId="64" xfId="0" applyNumberFormat="1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167" fontId="5" fillId="0" borderId="64" xfId="0" applyNumberFormat="1" applyFont="1" applyBorder="1" applyAlignment="1" applyProtection="1">
      <alignment horizontal="right" vertical="center" wrapText="1"/>
      <protection locked="0"/>
    </xf>
    <xf numFmtId="167" fontId="5" fillId="0" borderId="64" xfId="0" applyNumberFormat="1" applyFont="1" applyBorder="1" applyAlignment="1" applyProtection="1">
      <alignment horizontal="right" vertical="center"/>
      <protection hidden="1"/>
    </xf>
    <xf numFmtId="167" fontId="5" fillId="0" borderId="65" xfId="0" applyNumberFormat="1" applyFont="1" applyBorder="1" applyAlignment="1" applyProtection="1">
      <alignment horizontal="right" vertical="center"/>
      <protection hidden="1"/>
    </xf>
    <xf numFmtId="0" fontId="5" fillId="0" borderId="16" xfId="7" applyBorder="1" applyAlignment="1">
      <alignment horizontal="left" vertical="center" wrapText="1"/>
    </xf>
    <xf numFmtId="0" fontId="5" fillId="0" borderId="16" xfId="7" quotePrefix="1" applyBorder="1" applyAlignment="1">
      <alignment horizontal="left" vertical="center" wrapText="1"/>
    </xf>
    <xf numFmtId="1" fontId="5" fillId="0" borderId="29" xfId="5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9" applyNumberFormat="1" applyFont="1" applyFill="1" applyBorder="1" applyAlignment="1" applyProtection="1">
      <alignment horizontal="center" vertical="center" wrapText="1"/>
      <protection hidden="1"/>
    </xf>
    <xf numFmtId="4" fontId="5" fillId="0" borderId="29" xfId="9" applyNumberFormat="1" applyFont="1" applyFill="1" applyBorder="1" applyAlignment="1" applyProtection="1">
      <alignment horizontal="right" vertical="center" wrapText="1"/>
      <protection hidden="1"/>
    </xf>
    <xf numFmtId="0" fontId="5" fillId="0" borderId="29" xfId="7" quotePrefix="1" applyBorder="1" applyAlignment="1">
      <alignment vertical="center" wrapText="1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72" xfId="0" applyFont="1" applyBorder="1" applyAlignment="1" applyProtection="1">
      <alignment horizontal="center" vertical="center"/>
      <protection hidden="1"/>
    </xf>
    <xf numFmtId="0" fontId="5" fillId="0" borderId="17" xfId="0" quotePrefix="1" applyFont="1" applyBorder="1" applyAlignment="1" applyProtection="1">
      <alignment horizontal="left" vertical="center" wrapText="1"/>
      <protection locked="0"/>
    </xf>
    <xf numFmtId="10" fontId="5" fillId="0" borderId="17" xfId="9" applyNumberFormat="1" applyFont="1" applyFill="1" applyBorder="1" applyAlignment="1" applyProtection="1">
      <alignment horizontal="center" vertical="center"/>
      <protection locked="0" hidden="1"/>
    </xf>
    <xf numFmtId="10" fontId="5" fillId="0" borderId="20" xfId="9" applyNumberFormat="1" applyFont="1" applyFill="1" applyBorder="1" applyAlignment="1" applyProtection="1">
      <alignment horizontal="center" vertical="center"/>
      <protection locked="0" hidden="1"/>
    </xf>
    <xf numFmtId="10" fontId="5" fillId="0" borderId="29" xfId="9" applyNumberFormat="1" applyFont="1" applyFill="1" applyBorder="1" applyAlignment="1" applyProtection="1">
      <alignment horizontal="center" vertical="center" wrapText="1"/>
      <protection hidden="1"/>
    </xf>
    <xf numFmtId="10" fontId="5" fillId="0" borderId="17" xfId="9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left" vertical="center" wrapText="1"/>
      <protection locked="0"/>
    </xf>
    <xf numFmtId="1" fontId="5" fillId="0" borderId="19" xfId="9" applyNumberFormat="1" applyFont="1" applyFill="1" applyBorder="1" applyAlignment="1" applyProtection="1">
      <alignment horizontal="center" vertical="center"/>
      <protection locked="0" hidden="1"/>
    </xf>
    <xf numFmtId="9" fontId="5" fillId="0" borderId="20" xfId="9" applyFont="1" applyFill="1" applyBorder="1" applyAlignment="1" applyProtection="1">
      <alignment horizontal="center" vertical="center"/>
      <protection locked="0" hidden="1"/>
    </xf>
    <xf numFmtId="1" fontId="5" fillId="0" borderId="17" xfId="9" applyNumberFormat="1" applyFont="1" applyFill="1" applyBorder="1" applyAlignment="1" applyProtection="1">
      <alignment horizontal="center" vertical="center"/>
      <protection locked="0" hidden="1"/>
    </xf>
    <xf numFmtId="0" fontId="28" fillId="0" borderId="0" xfId="11"/>
    <xf numFmtId="0" fontId="5" fillId="0" borderId="25" xfId="0" applyFont="1" applyBorder="1" applyAlignment="1" applyProtection="1">
      <alignment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10" fontId="5" fillId="0" borderId="17" xfId="9" applyNumberFormat="1" applyFont="1" applyFill="1" applyBorder="1" applyAlignment="1" applyProtection="1">
      <alignment horizontal="center" vertical="center"/>
      <protection hidden="1"/>
    </xf>
    <xf numFmtId="10" fontId="5" fillId="0" borderId="25" xfId="9" applyNumberFormat="1" applyFont="1" applyFill="1" applyBorder="1" applyAlignment="1" applyProtection="1">
      <alignment horizontal="center" vertical="center"/>
      <protection hidden="1"/>
    </xf>
    <xf numFmtId="9" fontId="5" fillId="0" borderId="64" xfId="9" applyFont="1" applyBorder="1" applyAlignment="1" applyProtection="1">
      <alignment horizontal="center" vertical="center" wrapText="1"/>
      <protection locked="0"/>
    </xf>
    <xf numFmtId="167" fontId="5" fillId="0" borderId="17" xfId="0" applyNumberFormat="1" applyFont="1" applyBorder="1" applyAlignment="1" applyProtection="1">
      <alignment horizontal="right" vertical="center"/>
      <protection locked="0" hidden="1"/>
    </xf>
    <xf numFmtId="0" fontId="5" fillId="0" borderId="25" xfId="0" applyFont="1" applyBorder="1" applyAlignment="1" applyProtection="1">
      <alignment horizontal="left" vertical="center" wrapText="1"/>
      <protection locked="0" hidden="1"/>
    </xf>
    <xf numFmtId="0" fontId="5" fillId="0" borderId="27" xfId="0" applyFont="1" applyBorder="1" applyAlignment="1" applyProtection="1">
      <alignment horizontal="left" vertical="center" wrapText="1"/>
      <protection locked="0" hidden="1"/>
    </xf>
    <xf numFmtId="0" fontId="5" fillId="0" borderId="26" xfId="0" applyFont="1" applyBorder="1" applyAlignment="1" applyProtection="1">
      <alignment horizontal="left" vertical="center" wrapText="1"/>
      <protection locked="0" hidden="1"/>
    </xf>
    <xf numFmtId="165" fontId="22" fillId="0" borderId="17" xfId="0" applyNumberFormat="1" applyFont="1" applyBorder="1" applyAlignment="1">
      <alignment vertical="center"/>
    </xf>
    <xf numFmtId="0" fontId="0" fillId="0" borderId="25" xfId="0" applyBorder="1" applyAlignment="1">
      <alignment vertical="center" wrapText="1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6" fillId="0" borderId="72" xfId="0" applyFont="1" applyBorder="1" applyAlignment="1" applyProtection="1">
      <alignment horizontal="center" vertical="center"/>
      <protection hidden="1"/>
    </xf>
    <xf numFmtId="0" fontId="6" fillId="0" borderId="29" xfId="0" quotePrefix="1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10" fontId="6" fillId="0" borderId="29" xfId="9" applyNumberFormat="1" applyFont="1" applyFill="1" applyBorder="1" applyAlignment="1" applyProtection="1">
      <alignment horizontal="center" vertical="center"/>
      <protection locked="0" hidden="1"/>
    </xf>
    <xf numFmtId="1" fontId="6" fillId="0" borderId="29" xfId="9" applyNumberFormat="1" applyFont="1" applyFill="1" applyBorder="1" applyAlignment="1" applyProtection="1">
      <alignment horizontal="center" vertical="center"/>
      <protection locked="0" hidden="1"/>
    </xf>
    <xf numFmtId="167" fontId="6" fillId="0" borderId="29" xfId="0" applyNumberFormat="1" applyFont="1" applyBorder="1" applyAlignment="1" applyProtection="1">
      <alignment horizontal="right" vertical="center"/>
      <protection hidden="1"/>
    </xf>
    <xf numFmtId="167" fontId="6" fillId="0" borderId="34" xfId="0" applyNumberFormat="1" applyFont="1" applyBorder="1" applyAlignment="1" applyProtection="1">
      <alignment horizontal="right" vertical="center"/>
      <protection hidden="1"/>
    </xf>
    <xf numFmtId="0" fontId="29" fillId="0" borderId="0" xfId="0" applyFont="1"/>
    <xf numFmtId="3" fontId="5" fillId="0" borderId="17" xfId="9" applyNumberFormat="1" applyFont="1" applyFill="1" applyBorder="1" applyAlignment="1" applyProtection="1">
      <alignment horizontal="center" vertical="center" wrapText="1"/>
      <protection hidden="1"/>
    </xf>
    <xf numFmtId="0" fontId="6" fillId="0" borderId="51" xfId="0" applyFont="1" applyBorder="1" applyAlignment="1" applyProtection="1">
      <alignment vertical="center" wrapText="1"/>
      <protection locked="0"/>
    </xf>
    <xf numFmtId="0" fontId="5" fillId="0" borderId="36" xfId="0" applyFont="1" applyBorder="1" applyAlignment="1" applyProtection="1">
      <alignment vertical="center" wrapText="1"/>
      <protection locked="0"/>
    </xf>
    <xf numFmtId="0" fontId="6" fillId="0" borderId="50" xfId="0" applyFont="1" applyBorder="1" applyAlignment="1" applyProtection="1">
      <alignment vertical="center" wrapText="1"/>
      <protection locked="0"/>
    </xf>
    <xf numFmtId="0" fontId="6" fillId="0" borderId="25" xfId="0" applyFont="1" applyBorder="1" applyAlignment="1" applyProtection="1">
      <alignment vertical="center" wrapText="1"/>
      <protection locked="0"/>
    </xf>
    <xf numFmtId="0" fontId="5" fillId="0" borderId="39" xfId="0" applyFont="1" applyBorder="1" applyAlignment="1" applyProtection="1">
      <alignment vertical="center" wrapText="1"/>
      <protection locked="0"/>
    </xf>
    <xf numFmtId="0" fontId="5" fillId="0" borderId="25" xfId="7" applyBorder="1" applyAlignment="1">
      <alignment vertical="center" wrapText="1"/>
    </xf>
    <xf numFmtId="0" fontId="6" fillId="0" borderId="23" xfId="7" applyFont="1" applyBorder="1" applyAlignment="1">
      <alignment vertical="center" wrapText="1"/>
    </xf>
    <xf numFmtId="0" fontId="6" fillId="0" borderId="24" xfId="7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50" xfId="0" applyFont="1" applyBorder="1" applyAlignment="1" applyProtection="1">
      <alignment horizontal="left" vertical="center" wrapText="1"/>
      <protection locked="0" hidden="1"/>
    </xf>
    <xf numFmtId="0" fontId="13" fillId="0" borderId="24" xfId="0" applyFont="1" applyBorder="1" applyAlignment="1" applyProtection="1">
      <alignment horizontal="left" vertical="center"/>
      <protection locked="0" hidden="1"/>
    </xf>
    <xf numFmtId="0" fontId="6" fillId="0" borderId="12" xfId="0" applyFont="1" applyBorder="1" applyAlignment="1" applyProtection="1">
      <alignment horizontal="center" vertical="center"/>
      <protection locked="0" hidden="1"/>
    </xf>
    <xf numFmtId="9" fontId="6" fillId="0" borderId="12" xfId="9" applyFont="1" applyFill="1" applyBorder="1" applyAlignment="1" applyProtection="1">
      <alignment horizontal="center" vertical="center"/>
      <protection locked="0" hidden="1"/>
    </xf>
    <xf numFmtId="167" fontId="6" fillId="0" borderId="12" xfId="0" applyNumberFormat="1" applyFont="1" applyBorder="1" applyAlignment="1" applyProtection="1">
      <alignment horizontal="right" vertical="center"/>
      <protection locked="0" hidden="1"/>
    </xf>
    <xf numFmtId="167" fontId="6" fillId="0" borderId="12" xfId="0" applyNumberFormat="1" applyFont="1" applyBorder="1" applyAlignment="1" applyProtection="1">
      <alignment horizontal="right" vertical="center"/>
      <protection hidden="1"/>
    </xf>
    <xf numFmtId="167" fontId="6" fillId="0" borderId="13" xfId="0" applyNumberFormat="1" applyFont="1" applyBorder="1" applyAlignment="1" applyProtection="1">
      <alignment horizontal="right" vertical="center"/>
      <protection hidden="1"/>
    </xf>
    <xf numFmtId="0" fontId="6" fillId="0" borderId="29" xfId="0" applyFont="1" applyBorder="1" applyAlignment="1" applyProtection="1">
      <alignment horizontal="center" vertical="center" wrapText="1"/>
      <protection locked="0"/>
    </xf>
    <xf numFmtId="9" fontId="6" fillId="0" borderId="29" xfId="9" applyFont="1" applyBorder="1" applyAlignment="1" applyProtection="1">
      <alignment horizontal="center" vertical="center" wrapText="1"/>
      <protection locked="0"/>
    </xf>
    <xf numFmtId="1" fontId="6" fillId="0" borderId="29" xfId="2" applyNumberFormat="1" applyFont="1" applyFill="1" applyBorder="1" applyAlignment="1">
      <alignment horizontal="center" vertical="center"/>
    </xf>
    <xf numFmtId="1" fontId="6" fillId="0" borderId="50" xfId="2" applyNumberFormat="1" applyFont="1" applyFill="1" applyBorder="1" applyAlignment="1">
      <alignment horizontal="center" vertical="center"/>
    </xf>
    <xf numFmtId="1" fontId="6" fillId="0" borderId="25" xfId="2" applyNumberFormat="1" applyFont="1" applyFill="1" applyBorder="1" applyAlignment="1">
      <alignment horizontal="center" vertical="center"/>
    </xf>
    <xf numFmtId="165" fontId="29" fillId="0" borderId="17" xfId="0" applyNumberFormat="1" applyFont="1" applyBorder="1" applyAlignment="1">
      <alignment vertical="center"/>
    </xf>
    <xf numFmtId="167" fontId="6" fillId="0" borderId="29" xfId="0" applyNumberFormat="1" applyFont="1" applyBorder="1" applyAlignment="1" applyProtection="1">
      <alignment vertical="center" wrapText="1"/>
      <protection hidden="1"/>
    </xf>
    <xf numFmtId="167" fontId="6" fillId="0" borderId="34" xfId="0" applyNumberFormat="1" applyFont="1" applyBorder="1" applyAlignment="1" applyProtection="1">
      <alignment vertical="center" wrapText="1"/>
      <protection hidden="1"/>
    </xf>
    <xf numFmtId="0" fontId="6" fillId="0" borderId="14" xfId="0" applyFont="1" applyBorder="1" applyAlignment="1" applyProtection="1">
      <alignment horizontal="center" vertical="center"/>
      <protection hidden="1"/>
    </xf>
    <xf numFmtId="9" fontId="6" fillId="0" borderId="17" xfId="9" applyFont="1" applyBorder="1" applyAlignment="1" applyProtection="1">
      <alignment horizontal="center" vertical="center" wrapText="1"/>
      <protection locked="0"/>
    </xf>
    <xf numFmtId="1" fontId="6" fillId="0" borderId="17" xfId="2" applyNumberFormat="1" applyFont="1" applyFill="1" applyBorder="1" applyAlignment="1">
      <alignment horizontal="center" vertical="center"/>
    </xf>
    <xf numFmtId="165" fontId="30" fillId="0" borderId="17" xfId="0" applyNumberFormat="1" applyFont="1" applyBorder="1" applyAlignment="1">
      <alignment vertical="center"/>
    </xf>
    <xf numFmtId="167" fontId="6" fillId="0" borderId="17" xfId="0" applyNumberFormat="1" applyFont="1" applyBorder="1" applyAlignment="1" applyProtection="1">
      <alignment vertical="center" wrapText="1"/>
      <protection hidden="1"/>
    </xf>
    <xf numFmtId="167" fontId="6" fillId="0" borderId="18" xfId="0" applyNumberFormat="1" applyFont="1" applyBorder="1" applyAlignment="1" applyProtection="1">
      <alignment vertical="center" wrapText="1"/>
      <protection hidden="1"/>
    </xf>
    <xf numFmtId="168" fontId="6" fillId="4" borderId="57" xfId="0" quotePrefix="1" applyNumberFormat="1" applyFont="1" applyFill="1" applyBorder="1" applyAlignment="1" applyProtection="1">
      <alignment horizontal="center" vertical="center"/>
      <protection hidden="1"/>
    </xf>
    <xf numFmtId="0" fontId="6" fillId="0" borderId="47" xfId="0" quotePrefix="1" applyFont="1" applyBorder="1" applyAlignment="1" applyProtection="1">
      <alignment vertical="center"/>
      <protection hidden="1"/>
    </xf>
    <xf numFmtId="0" fontId="6" fillId="0" borderId="2" xfId="0" quotePrefix="1" applyFont="1" applyBorder="1" applyAlignment="1" applyProtection="1">
      <alignment vertical="center"/>
      <protection hidden="1"/>
    </xf>
    <xf numFmtId="9" fontId="6" fillId="0" borderId="2" xfId="9" quotePrefix="1" applyFont="1" applyBorder="1" applyAlignment="1" applyProtection="1">
      <alignment vertical="center"/>
      <protection hidden="1"/>
    </xf>
    <xf numFmtId="1" fontId="6" fillId="0" borderId="2" xfId="5" quotePrefix="1" applyNumberFormat="1" applyFont="1" applyBorder="1" applyAlignment="1" applyProtection="1">
      <alignment vertical="center"/>
      <protection hidden="1"/>
    </xf>
    <xf numFmtId="0" fontId="6" fillId="0" borderId="2" xfId="9" quotePrefix="1" applyNumberFormat="1" applyFont="1" applyBorder="1" applyAlignment="1" applyProtection="1">
      <alignment vertical="center"/>
      <protection hidden="1"/>
    </xf>
    <xf numFmtId="4" fontId="6" fillId="0" borderId="51" xfId="9" quotePrefix="1" applyNumberFormat="1" applyFont="1" applyBorder="1" applyAlignment="1" applyProtection="1">
      <alignment vertical="center"/>
      <protection hidden="1"/>
    </xf>
    <xf numFmtId="166" fontId="31" fillId="0" borderId="33" xfId="0" applyNumberFormat="1" applyFont="1" applyBorder="1" applyAlignment="1" applyProtection="1">
      <alignment horizontal="center" vertical="center"/>
      <protection hidden="1"/>
    </xf>
    <xf numFmtId="166" fontId="6" fillId="0" borderId="42" xfId="0" quotePrefix="1" applyNumberFormat="1" applyFont="1" applyBorder="1" applyAlignment="1" applyProtection="1">
      <alignment vertical="center"/>
      <protection hidden="1"/>
    </xf>
    <xf numFmtId="0" fontId="5" fillId="6" borderId="29" xfId="0" applyFont="1" applyFill="1" applyBorder="1" applyAlignment="1" applyProtection="1">
      <alignment horizontal="center" vertical="center" wrapText="1"/>
      <protection hidden="1"/>
    </xf>
    <xf numFmtId="0" fontId="22" fillId="6" borderId="34" xfId="0" applyFont="1" applyFill="1" applyBorder="1" applyAlignment="1" applyProtection="1">
      <alignment horizontal="center" vertical="center"/>
      <protection hidden="1"/>
    </xf>
    <xf numFmtId="0" fontId="5" fillId="6" borderId="19" xfId="0" applyFont="1" applyFill="1" applyBorder="1" applyAlignment="1" applyProtection="1">
      <alignment horizontal="center" vertical="center" wrapText="1"/>
      <protection hidden="1"/>
    </xf>
    <xf numFmtId="0" fontId="5" fillId="6" borderId="35" xfId="0" applyFont="1" applyFill="1" applyBorder="1" applyAlignment="1" applyProtection="1">
      <alignment horizontal="center" vertical="center"/>
      <protection hidden="1"/>
    </xf>
    <xf numFmtId="0" fontId="5" fillId="6" borderId="20" xfId="0" applyFont="1" applyFill="1" applyBorder="1" applyAlignment="1" applyProtection="1">
      <alignment horizontal="center" vertical="center" wrapText="1"/>
      <protection hidden="1"/>
    </xf>
    <xf numFmtId="0" fontId="5" fillId="6" borderId="9" xfId="0" quotePrefix="1" applyFont="1" applyFill="1" applyBorder="1" applyAlignment="1" applyProtection="1">
      <alignment horizontal="center" vertical="center"/>
      <protection hidden="1"/>
    </xf>
    <xf numFmtId="0" fontId="5" fillId="6" borderId="10" xfId="0" quotePrefix="1" applyFont="1" applyFill="1" applyBorder="1" applyAlignment="1" applyProtection="1">
      <alignment horizontal="center" vertical="center"/>
      <protection hidden="1"/>
    </xf>
    <xf numFmtId="1" fontId="5" fillId="6" borderId="10" xfId="0" quotePrefix="1" applyNumberFormat="1" applyFont="1" applyFill="1" applyBorder="1" applyAlignment="1" applyProtection="1">
      <alignment horizontal="center" vertical="center"/>
      <protection hidden="1"/>
    </xf>
    <xf numFmtId="0" fontId="5" fillId="6" borderId="49" xfId="0" quotePrefix="1" applyFont="1" applyFill="1" applyBorder="1" applyAlignment="1" applyProtection="1">
      <alignment horizontal="center" vertical="center"/>
      <protection hidden="1"/>
    </xf>
    <xf numFmtId="169" fontId="5" fillId="6" borderId="30" xfId="0" quotePrefix="1" applyNumberFormat="1" applyFont="1" applyFill="1" applyBorder="1" applyAlignment="1" applyProtection="1">
      <alignment horizontal="center" vertical="center"/>
      <protection hidden="1"/>
    </xf>
    <xf numFmtId="167" fontId="27" fillId="6" borderId="22" xfId="0" applyNumberFormat="1" applyFont="1" applyFill="1" applyBorder="1" applyAlignment="1" applyProtection="1">
      <alignment horizontal="right" vertical="center"/>
      <protection hidden="1"/>
    </xf>
    <xf numFmtId="1" fontId="6" fillId="0" borderId="2" xfId="0" quotePrefix="1" applyNumberFormat="1" applyFont="1" applyBorder="1" applyAlignment="1" applyProtection="1">
      <alignment vertical="center"/>
      <protection hidden="1"/>
    </xf>
    <xf numFmtId="166" fontId="31" fillId="0" borderId="12" xfId="0" applyNumberFormat="1" applyFont="1" applyBorder="1" applyAlignment="1" applyProtection="1">
      <alignment horizontal="center" vertical="center"/>
      <protection hidden="1"/>
    </xf>
    <xf numFmtId="0" fontId="6" fillId="0" borderId="50" xfId="0" quotePrefix="1" applyFont="1" applyBorder="1" applyAlignment="1" applyProtection="1">
      <alignment horizontal="center" vertical="center"/>
      <protection hidden="1"/>
    </xf>
    <xf numFmtId="4" fontId="6" fillId="8" borderId="29" xfId="9" applyNumberFormat="1" applyFont="1" applyFill="1" applyBorder="1" applyAlignment="1" applyProtection="1">
      <alignment horizontal="center" vertical="center" wrapText="1"/>
      <protection hidden="1"/>
    </xf>
    <xf numFmtId="0" fontId="6" fillId="8" borderId="3" xfId="0" applyFont="1" applyFill="1" applyBorder="1" applyAlignment="1" applyProtection="1">
      <alignment horizontal="center" vertical="center"/>
      <protection hidden="1"/>
    </xf>
    <xf numFmtId="4" fontId="6" fillId="8" borderId="19" xfId="9" applyNumberFormat="1" applyFont="1" applyFill="1" applyBorder="1" applyAlignment="1" applyProtection="1">
      <alignment horizontal="center" vertical="center" wrapText="1"/>
      <protection hidden="1"/>
    </xf>
    <xf numFmtId="166" fontId="6" fillId="8" borderId="5" xfId="0" applyNumberFormat="1" applyFont="1" applyFill="1" applyBorder="1" applyAlignment="1" applyProtection="1">
      <alignment horizontal="center" vertical="center"/>
      <protection hidden="1"/>
    </xf>
    <xf numFmtId="4" fontId="6" fillId="8" borderId="20" xfId="9" applyNumberFormat="1" applyFont="1" applyFill="1" applyBorder="1" applyAlignment="1" applyProtection="1">
      <alignment horizontal="center" vertical="center" wrapText="1"/>
      <protection hidden="1"/>
    </xf>
    <xf numFmtId="166" fontId="6" fillId="8" borderId="32" xfId="0" applyNumberFormat="1" applyFont="1" applyFill="1" applyBorder="1" applyAlignment="1" applyProtection="1">
      <alignment horizontal="center" vertical="center"/>
      <protection hidden="1"/>
    </xf>
    <xf numFmtId="0" fontId="6" fillId="8" borderId="10" xfId="0" quotePrefix="1" applyFont="1" applyFill="1" applyBorder="1" applyAlignment="1" applyProtection="1">
      <alignment horizontal="center" vertical="center"/>
      <protection hidden="1"/>
    </xf>
    <xf numFmtId="9" fontId="6" fillId="8" borderId="10" xfId="9" quotePrefix="1" applyFont="1" applyFill="1" applyBorder="1" applyAlignment="1" applyProtection="1">
      <alignment horizontal="center" vertical="center"/>
      <protection hidden="1"/>
    </xf>
    <xf numFmtId="1" fontId="6" fillId="8" borderId="10" xfId="5" quotePrefix="1" applyNumberFormat="1" applyFont="1" applyFill="1" applyBorder="1" applyAlignment="1" applyProtection="1">
      <alignment horizontal="center" vertical="center"/>
      <protection hidden="1"/>
    </xf>
    <xf numFmtId="0" fontId="6" fillId="8" borderId="10" xfId="9" quotePrefix="1" applyNumberFormat="1" applyFont="1" applyFill="1" applyBorder="1" applyAlignment="1" applyProtection="1">
      <alignment horizontal="center" vertical="center"/>
      <protection hidden="1"/>
    </xf>
    <xf numFmtId="4" fontId="6" fillId="8" borderId="10" xfId="9" quotePrefix="1" applyNumberFormat="1" applyFont="1" applyFill="1" applyBorder="1" applyAlignment="1" applyProtection="1">
      <alignment horizontal="center" vertical="center"/>
      <protection hidden="1"/>
    </xf>
    <xf numFmtId="166" fontId="6" fillId="8" borderId="21" xfId="0" quotePrefix="1" applyNumberFormat="1" applyFont="1" applyFill="1" applyBorder="1" applyAlignment="1" applyProtection="1">
      <alignment vertical="center"/>
      <protection hidden="1"/>
    </xf>
    <xf numFmtId="168" fontId="6" fillId="8" borderId="33" xfId="0" quotePrefix="1" applyNumberFormat="1" applyFont="1" applyFill="1" applyBorder="1" applyAlignment="1" applyProtection="1">
      <alignment horizontal="center" vertical="center"/>
      <protection hidden="1"/>
    </xf>
    <xf numFmtId="0" fontId="6" fillId="0" borderId="0" xfId="0" quotePrefix="1" applyFont="1" applyAlignment="1" applyProtection="1">
      <alignment horizontal="center" vertical="center"/>
      <protection hidden="1"/>
    </xf>
    <xf numFmtId="9" fontId="6" fillId="0" borderId="0" xfId="9" quotePrefix="1" applyFont="1" applyBorder="1" applyAlignment="1" applyProtection="1">
      <alignment horizontal="center" vertical="center"/>
      <protection hidden="1"/>
    </xf>
    <xf numFmtId="4" fontId="6" fillId="0" borderId="0" xfId="0" quotePrefix="1" applyNumberFormat="1" applyFont="1" applyAlignment="1" applyProtection="1">
      <alignment horizontal="center" vertical="center"/>
      <protection hidden="1"/>
    </xf>
    <xf numFmtId="0" fontId="31" fillId="0" borderId="30" xfId="0" applyFont="1" applyBorder="1" applyAlignment="1" applyProtection="1">
      <alignment horizontal="center" vertical="center"/>
      <protection hidden="1"/>
    </xf>
    <xf numFmtId="0" fontId="6" fillId="0" borderId="42" xfId="0" quotePrefix="1" applyFont="1" applyBorder="1" applyAlignment="1" applyProtection="1">
      <alignment vertical="center"/>
      <protection hidden="1"/>
    </xf>
    <xf numFmtId="4" fontId="6" fillId="9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9" borderId="34" xfId="0" applyFont="1" applyFill="1" applyBorder="1" applyAlignment="1" applyProtection="1">
      <alignment horizontal="center" vertical="center" wrapText="1"/>
      <protection hidden="1"/>
    </xf>
    <xf numFmtId="4" fontId="6" fillId="9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9" borderId="35" xfId="0" applyFont="1" applyFill="1" applyBorder="1" applyAlignment="1" applyProtection="1">
      <alignment horizontal="center" vertical="center"/>
      <protection hidden="1"/>
    </xf>
    <xf numFmtId="0" fontId="6" fillId="9" borderId="38" xfId="0" applyFont="1" applyFill="1" applyBorder="1" applyAlignment="1" applyProtection="1">
      <alignment horizontal="center" vertical="center"/>
      <protection hidden="1"/>
    </xf>
    <xf numFmtId="0" fontId="6" fillId="9" borderId="9" xfId="0" quotePrefix="1" applyFont="1" applyFill="1" applyBorder="1" applyAlignment="1" applyProtection="1">
      <alignment horizontal="center" vertical="center"/>
      <protection hidden="1"/>
    </xf>
    <xf numFmtId="0" fontId="6" fillId="9" borderId="10" xfId="0" quotePrefix="1" applyFont="1" applyFill="1" applyBorder="1" applyAlignment="1" applyProtection="1">
      <alignment horizontal="center" vertical="center"/>
      <protection hidden="1"/>
    </xf>
    <xf numFmtId="9" fontId="6" fillId="9" borderId="10" xfId="9" quotePrefix="1" applyFont="1" applyFill="1" applyBorder="1" applyAlignment="1" applyProtection="1">
      <alignment horizontal="center" vertical="center"/>
      <protection hidden="1"/>
    </xf>
    <xf numFmtId="4" fontId="6" fillId="9" borderId="10" xfId="0" quotePrefix="1" applyNumberFormat="1" applyFont="1" applyFill="1" applyBorder="1" applyAlignment="1" applyProtection="1">
      <alignment horizontal="center" vertical="center"/>
      <protection hidden="1"/>
    </xf>
    <xf numFmtId="0" fontId="6" fillId="9" borderId="49" xfId="0" quotePrefix="1" applyFont="1" applyFill="1" applyBorder="1" applyAlignment="1" applyProtection="1">
      <alignment horizontal="center" vertical="center"/>
      <protection hidden="1"/>
    </xf>
    <xf numFmtId="167" fontId="5" fillId="9" borderId="33" xfId="0" quotePrefix="1" applyNumberFormat="1" applyFont="1" applyFill="1" applyBorder="1" applyAlignment="1" applyProtection="1">
      <alignment horizontal="center" vertical="center"/>
      <protection hidden="1"/>
    </xf>
    <xf numFmtId="167" fontId="5" fillId="9" borderId="39" xfId="0" quotePrefix="1" applyNumberFormat="1" applyFont="1" applyFill="1" applyBorder="1" applyAlignment="1" applyProtection="1">
      <alignment horizontal="center" vertical="center"/>
      <protection hidden="1"/>
    </xf>
    <xf numFmtId="167" fontId="5" fillId="4" borderId="40" xfId="0" quotePrefix="1" applyNumberFormat="1" applyFont="1" applyFill="1" applyBorder="1" applyAlignment="1" applyProtection="1">
      <alignment horizontal="center" vertical="center"/>
      <protection hidden="1"/>
    </xf>
    <xf numFmtId="0" fontId="5" fillId="5" borderId="29" xfId="0" applyFont="1" applyFill="1" applyBorder="1" applyAlignment="1" applyProtection="1">
      <alignment horizontal="center" vertical="center" wrapText="1"/>
      <protection hidden="1"/>
    </xf>
    <xf numFmtId="0" fontId="5" fillId="5" borderId="34" xfId="0" applyFont="1" applyFill="1" applyBorder="1" applyAlignment="1" applyProtection="1">
      <alignment horizontal="center" vertical="center"/>
      <protection hidden="1"/>
    </xf>
    <xf numFmtId="0" fontId="5" fillId="5" borderId="19" xfId="0" applyFont="1" applyFill="1" applyBorder="1" applyAlignment="1" applyProtection="1">
      <alignment horizontal="center" vertical="center" wrapText="1"/>
      <protection hidden="1"/>
    </xf>
    <xf numFmtId="9" fontId="5" fillId="5" borderId="41" xfId="9" applyFont="1" applyFill="1" applyBorder="1" applyAlignment="1" applyProtection="1">
      <alignment horizontal="center" vertical="center" wrapText="1"/>
      <protection hidden="1"/>
    </xf>
    <xf numFmtId="0" fontId="5" fillId="5" borderId="35" xfId="0" applyFont="1" applyFill="1" applyBorder="1" applyAlignment="1" applyProtection="1">
      <alignment horizontal="center" vertical="center"/>
      <protection hidden="1"/>
    </xf>
    <xf numFmtId="0" fontId="5" fillId="5" borderId="20" xfId="0" applyFont="1" applyFill="1" applyBorder="1" applyAlignment="1" applyProtection="1">
      <alignment horizontal="center" vertical="center" wrapText="1"/>
      <protection hidden="1"/>
    </xf>
    <xf numFmtId="9" fontId="5" fillId="5" borderId="20" xfId="9" applyFont="1" applyFill="1" applyBorder="1" applyAlignment="1" applyProtection="1">
      <alignment horizontal="center" vertical="center" wrapText="1"/>
      <protection hidden="1"/>
    </xf>
    <xf numFmtId="0" fontId="5" fillId="5" borderId="38" xfId="0" applyFont="1" applyFill="1" applyBorder="1" applyAlignment="1" applyProtection="1">
      <alignment horizontal="center" vertical="center"/>
      <protection hidden="1"/>
    </xf>
    <xf numFmtId="0" fontId="5" fillId="5" borderId="9" xfId="0" quotePrefix="1" applyFont="1" applyFill="1" applyBorder="1" applyAlignment="1" applyProtection="1">
      <alignment horizontal="center" vertical="center"/>
      <protection hidden="1"/>
    </xf>
    <xf numFmtId="0" fontId="5" fillId="5" borderId="10" xfId="0" quotePrefix="1" applyFont="1" applyFill="1" applyBorder="1" applyAlignment="1" applyProtection="1">
      <alignment horizontal="center" vertical="center"/>
      <protection hidden="1"/>
    </xf>
    <xf numFmtId="0" fontId="5" fillId="5" borderId="49" xfId="0" quotePrefix="1" applyFont="1" applyFill="1" applyBorder="1" applyAlignment="1" applyProtection="1">
      <alignment horizontal="center" vertical="center"/>
      <protection hidden="1"/>
    </xf>
    <xf numFmtId="167" fontId="5" fillId="5" borderId="33" xfId="0" quotePrefix="1" applyNumberFormat="1" applyFont="1" applyFill="1" applyBorder="1" applyAlignment="1" applyProtection="1">
      <alignment horizontal="center" vertical="center"/>
      <protection hidden="1"/>
    </xf>
    <xf numFmtId="167" fontId="5" fillId="5" borderId="39" xfId="0" quotePrefix="1" applyNumberFormat="1" applyFont="1" applyFill="1" applyBorder="1" applyAlignment="1" applyProtection="1">
      <alignment horizontal="center" vertical="center"/>
      <protection hidden="1"/>
    </xf>
    <xf numFmtId="167" fontId="5" fillId="4" borderId="22" xfId="0" quotePrefix="1" applyNumberFormat="1" applyFont="1" applyFill="1" applyBorder="1" applyAlignment="1" applyProtection="1">
      <alignment horizontal="center" vertical="center"/>
      <protection hidden="1"/>
    </xf>
    <xf numFmtId="0" fontId="5" fillId="7" borderId="29" xfId="0" applyFont="1" applyFill="1" applyBorder="1" applyAlignment="1" applyProtection="1">
      <alignment horizontal="center" vertical="center" wrapText="1"/>
      <protection hidden="1"/>
    </xf>
    <xf numFmtId="0" fontId="5" fillId="7" borderId="34" xfId="0" applyFont="1" applyFill="1" applyBorder="1" applyAlignment="1" applyProtection="1">
      <alignment horizontal="center" vertical="center" wrapText="1"/>
      <protection hidden="1"/>
    </xf>
    <xf numFmtId="0" fontId="5" fillId="7" borderId="19" xfId="0" applyFont="1" applyFill="1" applyBorder="1" applyAlignment="1" applyProtection="1">
      <alignment horizontal="center" vertical="center" wrapText="1"/>
      <protection hidden="1"/>
    </xf>
    <xf numFmtId="0" fontId="5" fillId="7" borderId="35" xfId="0" applyFont="1" applyFill="1" applyBorder="1" applyAlignment="1" applyProtection="1">
      <alignment horizontal="center" vertical="center"/>
      <protection hidden="1"/>
    </xf>
    <xf numFmtId="0" fontId="5" fillId="7" borderId="20" xfId="0" applyFont="1" applyFill="1" applyBorder="1" applyAlignment="1" applyProtection="1">
      <alignment horizontal="center" vertical="center" wrapText="1"/>
      <protection hidden="1"/>
    </xf>
    <xf numFmtId="0" fontId="5" fillId="7" borderId="38" xfId="0" applyFont="1" applyFill="1" applyBorder="1" applyAlignment="1" applyProtection="1">
      <alignment horizontal="center" vertical="center"/>
      <protection hidden="1"/>
    </xf>
    <xf numFmtId="0" fontId="5" fillId="7" borderId="9" xfId="0" quotePrefix="1" applyFont="1" applyFill="1" applyBorder="1" applyAlignment="1" applyProtection="1">
      <alignment horizontal="center" vertical="center"/>
      <protection hidden="1"/>
    </xf>
    <xf numFmtId="0" fontId="5" fillId="7" borderId="10" xfId="0" quotePrefix="1" applyFont="1" applyFill="1" applyBorder="1" applyAlignment="1" applyProtection="1">
      <alignment horizontal="center" vertical="center"/>
      <protection hidden="1"/>
    </xf>
    <xf numFmtId="9" fontId="5" fillId="7" borderId="10" xfId="9" quotePrefix="1" applyFont="1" applyFill="1" applyBorder="1" applyAlignment="1" applyProtection="1">
      <alignment horizontal="center" vertical="center"/>
      <protection hidden="1"/>
    </xf>
    <xf numFmtId="0" fontId="5" fillId="7" borderId="21" xfId="0" quotePrefix="1" applyFont="1" applyFill="1" applyBorder="1" applyAlignment="1" applyProtection="1">
      <alignment horizontal="center" vertical="center"/>
      <protection hidden="1"/>
    </xf>
    <xf numFmtId="167" fontId="5" fillId="7" borderId="30" xfId="0" applyNumberFormat="1" applyFont="1" applyFill="1" applyBorder="1" applyAlignment="1" applyProtection="1">
      <alignment horizontal="center" vertical="center"/>
      <protection hidden="1"/>
    </xf>
    <xf numFmtId="167" fontId="5" fillId="4" borderId="22" xfId="0" applyNumberFormat="1" applyFont="1" applyFill="1" applyBorder="1" applyAlignment="1" applyProtection="1">
      <alignment horizontal="center" vertical="center"/>
      <protection hidden="1"/>
    </xf>
    <xf numFmtId="9" fontId="6" fillId="0" borderId="47" xfId="9" quotePrefix="1" applyFont="1" applyBorder="1" applyAlignment="1" applyProtection="1">
      <alignment vertical="center"/>
      <protection hidden="1"/>
    </xf>
    <xf numFmtId="0" fontId="6" fillId="0" borderId="55" xfId="0" quotePrefix="1" applyFont="1" applyBorder="1" applyAlignment="1" applyProtection="1">
      <alignment vertical="center"/>
      <protection hidden="1"/>
    </xf>
    <xf numFmtId="0" fontId="31" fillId="0" borderId="33" xfId="0" applyFont="1" applyBorder="1" applyAlignment="1" applyProtection="1">
      <alignment horizontal="center" vertical="center"/>
      <protection hidden="1"/>
    </xf>
    <xf numFmtId="0" fontId="6" fillId="0" borderId="42" xfId="0" quotePrefix="1" applyFont="1" applyBorder="1" applyAlignment="1" applyProtection="1">
      <alignment horizontal="center" vertical="center"/>
      <protection hidden="1"/>
    </xf>
    <xf numFmtId="0" fontId="6" fillId="10" borderId="29" xfId="0" applyFont="1" applyFill="1" applyBorder="1" applyAlignment="1" applyProtection="1">
      <alignment horizontal="center" vertical="center" wrapText="1"/>
      <protection hidden="1"/>
    </xf>
    <xf numFmtId="0" fontId="6" fillId="10" borderId="34" xfId="0" applyFont="1" applyFill="1" applyBorder="1" applyAlignment="1" applyProtection="1">
      <alignment horizontal="center" vertical="center" wrapText="1"/>
      <protection hidden="1"/>
    </xf>
    <xf numFmtId="0" fontId="6" fillId="10" borderId="19" xfId="0" applyFont="1" applyFill="1" applyBorder="1" applyAlignment="1" applyProtection="1">
      <alignment horizontal="center" vertical="center" wrapText="1"/>
      <protection hidden="1"/>
    </xf>
    <xf numFmtId="0" fontId="6" fillId="10" borderId="35" xfId="0" applyFont="1" applyFill="1" applyBorder="1" applyAlignment="1" applyProtection="1">
      <alignment horizontal="center" vertical="center"/>
      <protection hidden="1"/>
    </xf>
    <xf numFmtId="0" fontId="6" fillId="10" borderId="20" xfId="0" applyFont="1" applyFill="1" applyBorder="1" applyAlignment="1" applyProtection="1">
      <alignment horizontal="center" vertical="center" wrapText="1"/>
      <protection hidden="1"/>
    </xf>
    <xf numFmtId="0" fontId="6" fillId="10" borderId="45" xfId="0" quotePrefix="1" applyFont="1" applyFill="1" applyBorder="1" applyAlignment="1" applyProtection="1">
      <alignment horizontal="center" vertical="center"/>
      <protection hidden="1"/>
    </xf>
    <xf numFmtId="0" fontId="6" fillId="10" borderId="41" xfId="0" quotePrefix="1" applyFont="1" applyFill="1" applyBorder="1" applyAlignment="1" applyProtection="1">
      <alignment horizontal="center" vertical="center"/>
      <protection hidden="1"/>
    </xf>
    <xf numFmtId="9" fontId="6" fillId="10" borderId="41" xfId="9" quotePrefix="1" applyFont="1" applyFill="1" applyBorder="1" applyAlignment="1" applyProtection="1">
      <alignment horizontal="center" vertical="center"/>
      <protection hidden="1"/>
    </xf>
    <xf numFmtId="0" fontId="6" fillId="10" borderId="49" xfId="0" quotePrefix="1" applyFont="1" applyFill="1" applyBorder="1" applyAlignment="1" applyProtection="1">
      <alignment horizontal="center" vertical="center"/>
      <protection hidden="1"/>
    </xf>
    <xf numFmtId="167" fontId="5" fillId="10" borderId="31" xfId="0" applyNumberFormat="1" applyFont="1" applyFill="1" applyBorder="1" applyAlignment="1" applyProtection="1">
      <alignment horizontal="center" vertical="center"/>
      <protection hidden="1"/>
    </xf>
    <xf numFmtId="167" fontId="5" fillId="10" borderId="30" xfId="0" applyNumberFormat="1" applyFont="1" applyFill="1" applyBorder="1" applyAlignment="1" applyProtection="1">
      <alignment horizontal="center" vertical="center"/>
      <protection hidden="1"/>
    </xf>
    <xf numFmtId="167" fontId="5" fillId="10" borderId="42" xfId="0" applyNumberFormat="1" applyFont="1" applyFill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9" fontId="6" fillId="0" borderId="12" xfId="9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4" fontId="6" fillId="0" borderId="12" xfId="0" applyNumberFormat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1" fontId="5" fillId="0" borderId="20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6" fillId="0" borderId="52" xfId="0" applyFont="1" applyBorder="1" applyAlignment="1" applyProtection="1">
      <alignment horizontal="center" vertical="center"/>
      <protection hidden="1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9" fontId="6" fillId="0" borderId="20" xfId="9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4" fontId="6" fillId="0" borderId="26" xfId="0" applyNumberFormat="1" applyFont="1" applyBorder="1" applyAlignment="1" applyProtection="1">
      <alignment horizontal="right" vertical="center"/>
      <protection locked="0"/>
    </xf>
    <xf numFmtId="167" fontId="6" fillId="0" borderId="17" xfId="0" applyNumberFormat="1" applyFont="1" applyBorder="1" applyAlignment="1" applyProtection="1">
      <alignment horizontal="right" vertical="center"/>
      <protection hidden="1"/>
    </xf>
    <xf numFmtId="167" fontId="6" fillId="0" borderId="18" xfId="0" applyNumberFormat="1" applyFont="1" applyBorder="1" applyAlignment="1" applyProtection="1">
      <alignment horizontal="right" vertical="center"/>
      <protection hidden="1"/>
    </xf>
    <xf numFmtId="1" fontId="5" fillId="0" borderId="17" xfId="0" applyNumberFormat="1" applyFont="1" applyBorder="1" applyAlignment="1" applyProtection="1">
      <alignment horizontal="center" vertical="center"/>
      <protection locked="0" hidden="1"/>
    </xf>
    <xf numFmtId="2" fontId="5" fillId="0" borderId="64" xfId="0" applyNumberFormat="1" applyFont="1" applyBorder="1" applyAlignment="1" applyProtection="1">
      <alignment horizontal="center" vertical="center" wrapText="1"/>
      <protection locked="0"/>
    </xf>
    <xf numFmtId="167" fontId="2" fillId="6" borderId="30" xfId="0" quotePrefix="1" applyNumberFormat="1" applyFont="1" applyFill="1" applyBorder="1" applyAlignment="1" applyProtection="1">
      <alignment horizontal="center" vertical="center"/>
      <protection hidden="1"/>
    </xf>
    <xf numFmtId="167" fontId="10" fillId="6" borderId="30" xfId="9" applyNumberFormat="1" applyFont="1" applyFill="1" applyBorder="1" applyAlignment="1" applyProtection="1">
      <alignment horizontal="right" vertical="center"/>
      <protection hidden="1"/>
    </xf>
    <xf numFmtId="2" fontId="12" fillId="2" borderId="22" xfId="9" applyNumberFormat="1" applyFont="1" applyFill="1" applyBorder="1" applyAlignment="1" applyProtection="1">
      <alignment horizontal="center" vertical="center"/>
      <protection hidden="1"/>
    </xf>
    <xf numFmtId="0" fontId="6" fillId="0" borderId="73" xfId="0" applyFont="1" applyBorder="1" applyAlignment="1" applyProtection="1">
      <alignment horizontal="center" vertical="center"/>
      <protection hidden="1"/>
    </xf>
    <xf numFmtId="0" fontId="29" fillId="0" borderId="23" xfId="0" applyFont="1" applyBorder="1" applyAlignment="1">
      <alignment vertical="center" wrapText="1"/>
    </xf>
    <xf numFmtId="0" fontId="6" fillId="0" borderId="70" xfId="0" applyFont="1" applyBorder="1" applyAlignment="1" applyProtection="1">
      <alignment horizontal="left" vertical="center"/>
      <protection locked="0" hidden="1"/>
    </xf>
    <xf numFmtId="0" fontId="6" fillId="0" borderId="74" xfId="0" quotePrefix="1" applyFont="1" applyBorder="1" applyAlignment="1" applyProtection="1">
      <alignment horizontal="left" vertical="center" wrapText="1"/>
      <protection locked="0"/>
    </xf>
    <xf numFmtId="0" fontId="6" fillId="0" borderId="74" xfId="0" applyFont="1" applyBorder="1" applyAlignment="1" applyProtection="1">
      <alignment horizontal="left" vertical="center" wrapText="1"/>
      <protection locked="0"/>
    </xf>
    <xf numFmtId="9" fontId="6" fillId="0" borderId="74" xfId="9" applyFont="1" applyBorder="1" applyAlignment="1" applyProtection="1">
      <alignment horizontal="center" vertical="center" wrapText="1"/>
      <protection locked="0"/>
    </xf>
    <xf numFmtId="3" fontId="6" fillId="0" borderId="74" xfId="0" applyNumberFormat="1" applyFont="1" applyBorder="1" applyAlignment="1" applyProtection="1">
      <alignment horizontal="center" vertical="center" wrapText="1"/>
      <protection locked="0"/>
    </xf>
    <xf numFmtId="167" fontId="6" fillId="0" borderId="74" xfId="0" applyNumberFormat="1" applyFont="1" applyBorder="1" applyAlignment="1" applyProtection="1">
      <alignment horizontal="right" vertical="center" wrapText="1"/>
      <protection locked="0"/>
    </xf>
    <xf numFmtId="167" fontId="6" fillId="0" borderId="60" xfId="0" applyNumberFormat="1" applyFont="1" applyBorder="1" applyAlignment="1" applyProtection="1">
      <alignment horizontal="right" vertical="center"/>
      <protection hidden="1"/>
    </xf>
    <xf numFmtId="167" fontId="6" fillId="0" borderId="61" xfId="0" applyNumberFormat="1" applyFont="1" applyBorder="1" applyAlignment="1" applyProtection="1">
      <alignment horizontal="right" vertical="center"/>
      <protection hidden="1"/>
    </xf>
    <xf numFmtId="0" fontId="2" fillId="11" borderId="43" xfId="0" applyFont="1" applyFill="1" applyBorder="1" applyAlignment="1" applyProtection="1">
      <alignment horizontal="center" vertical="center"/>
      <protection hidden="1"/>
    </xf>
    <xf numFmtId="0" fontId="2" fillId="11" borderId="46" xfId="0" applyFont="1" applyFill="1" applyBorder="1" applyAlignment="1" applyProtection="1">
      <alignment horizontal="center" vertical="center"/>
      <protection hidden="1"/>
    </xf>
    <xf numFmtId="2" fontId="2" fillId="11" borderId="43" xfId="9" applyNumberFormat="1" applyFont="1" applyFill="1" applyBorder="1" applyAlignment="1" applyProtection="1">
      <alignment horizontal="center" vertical="center" wrapText="1"/>
      <protection hidden="1"/>
    </xf>
    <xf numFmtId="0" fontId="4" fillId="11" borderId="30" xfId="0" quotePrefix="1" applyFont="1" applyFill="1" applyBorder="1" applyAlignment="1" applyProtection="1">
      <alignment horizontal="center" vertical="center"/>
      <protection hidden="1"/>
    </xf>
    <xf numFmtId="0" fontId="4" fillId="11" borderId="42" xfId="0" quotePrefix="1" applyFont="1" applyFill="1" applyBorder="1" applyAlignment="1" applyProtection="1">
      <alignment horizontal="center" vertical="center"/>
      <protection hidden="1"/>
    </xf>
    <xf numFmtId="2" fontId="4" fillId="11" borderId="43" xfId="9" quotePrefix="1" applyNumberFormat="1" applyFont="1" applyFill="1" applyBorder="1" applyAlignment="1" applyProtection="1">
      <alignment horizontal="center" vertical="center" wrapText="1"/>
      <protection hidden="1"/>
    </xf>
    <xf numFmtId="167" fontId="2" fillId="11" borderId="30" xfId="0" quotePrefix="1" applyNumberFormat="1" applyFont="1" applyFill="1" applyBorder="1" applyAlignment="1" applyProtection="1">
      <alignment horizontal="center" vertical="center"/>
      <protection hidden="1"/>
    </xf>
    <xf numFmtId="167" fontId="2" fillId="12" borderId="30" xfId="0" quotePrefix="1" applyNumberFormat="1" applyFont="1" applyFill="1" applyBorder="1" applyAlignment="1" applyProtection="1">
      <alignment horizontal="center" vertical="center"/>
      <protection hidden="1"/>
    </xf>
    <xf numFmtId="167" fontId="10" fillId="12" borderId="42" xfId="9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right" vertical="center"/>
      <protection hidden="1"/>
    </xf>
    <xf numFmtId="0" fontId="6" fillId="8" borderId="11" xfId="0" applyFont="1" applyFill="1" applyBorder="1" applyAlignment="1" applyProtection="1">
      <alignment horizontal="center" vertical="center"/>
      <protection hidden="1"/>
    </xf>
    <xf numFmtId="0" fontId="6" fillId="8" borderId="14" xfId="0" applyFont="1" applyFill="1" applyBorder="1" applyAlignment="1" applyProtection="1">
      <alignment horizontal="center" vertical="center"/>
      <protection hidden="1"/>
    </xf>
    <xf numFmtId="0" fontId="6" fillId="8" borderId="12" xfId="0" applyFont="1" applyFill="1" applyBorder="1" applyAlignment="1" applyProtection="1">
      <alignment horizontal="center" vertical="center"/>
      <protection hidden="1"/>
    </xf>
    <xf numFmtId="0" fontId="6" fillId="8" borderId="17" xfId="0" applyFont="1" applyFill="1" applyBorder="1" applyAlignment="1" applyProtection="1">
      <alignment horizontal="center" vertical="center"/>
      <protection hidden="1"/>
    </xf>
    <xf numFmtId="166" fontId="6" fillId="8" borderId="17" xfId="0" applyNumberFormat="1" applyFont="1" applyFill="1" applyBorder="1" applyAlignment="1" applyProtection="1">
      <alignment horizontal="center" vertical="center"/>
      <protection hidden="1"/>
    </xf>
    <xf numFmtId="1" fontId="6" fillId="8" borderId="29" xfId="5" applyNumberFormat="1" applyFont="1" applyFill="1" applyBorder="1" applyAlignment="1" applyProtection="1">
      <alignment horizontal="center" vertical="center" wrapText="1"/>
      <protection hidden="1"/>
    </xf>
    <xf numFmtId="1" fontId="6" fillId="8" borderId="19" xfId="5" applyNumberFormat="1" applyFont="1" applyFill="1" applyBorder="1" applyAlignment="1" applyProtection="1">
      <alignment horizontal="center" vertical="center" wrapText="1"/>
      <protection hidden="1"/>
    </xf>
    <xf numFmtId="1" fontId="6" fillId="8" borderId="20" xfId="5" applyNumberFormat="1" applyFont="1" applyFill="1" applyBorder="1" applyAlignment="1" applyProtection="1">
      <alignment horizontal="center" vertical="center" wrapText="1"/>
      <protection hidden="1"/>
    </xf>
    <xf numFmtId="9" fontId="6" fillId="8" borderId="12" xfId="9" applyFont="1" applyFill="1" applyBorder="1" applyAlignment="1" applyProtection="1">
      <alignment horizontal="center" vertical="center" wrapText="1"/>
      <protection hidden="1"/>
    </xf>
    <xf numFmtId="9" fontId="6" fillId="8" borderId="17" xfId="9" applyFont="1" applyFill="1" applyBorder="1" applyAlignment="1" applyProtection="1">
      <alignment horizontal="center" vertical="center" wrapText="1"/>
      <protection hidden="1"/>
    </xf>
    <xf numFmtId="0" fontId="6" fillId="8" borderId="29" xfId="9" applyNumberFormat="1" applyFont="1" applyFill="1" applyBorder="1" applyAlignment="1" applyProtection="1">
      <alignment horizontal="center" vertical="center" wrapText="1"/>
      <protection hidden="1"/>
    </xf>
    <xf numFmtId="0" fontId="6" fillId="8" borderId="19" xfId="9" applyNumberFormat="1" applyFont="1" applyFill="1" applyBorder="1" applyAlignment="1" applyProtection="1">
      <alignment horizontal="center" vertical="center" wrapText="1"/>
      <protection hidden="1"/>
    </xf>
    <xf numFmtId="0" fontId="6" fillId="8" borderId="20" xfId="9" applyNumberFormat="1" applyFont="1" applyFill="1" applyBorder="1" applyAlignment="1" applyProtection="1">
      <alignment horizontal="center" vertical="center" wrapText="1"/>
      <protection hidden="1"/>
    </xf>
    <xf numFmtId="9" fontId="6" fillId="8" borderId="42" xfId="9" applyFont="1" applyFill="1" applyBorder="1" applyAlignment="1" applyProtection="1">
      <alignment horizontal="center" vertical="center"/>
      <protection hidden="1"/>
    </xf>
    <xf numFmtId="9" fontId="6" fillId="8" borderId="55" xfId="9" applyFont="1" applyFill="1" applyBorder="1" applyAlignment="1" applyProtection="1">
      <alignment horizontal="center" vertical="center"/>
      <protection hidden="1"/>
    </xf>
    <xf numFmtId="0" fontId="6" fillId="8" borderId="46" xfId="0" applyFont="1" applyFill="1" applyBorder="1" applyAlignment="1" applyProtection="1">
      <alignment horizontal="center" vertical="center"/>
      <protection hidden="1"/>
    </xf>
    <xf numFmtId="0" fontId="6" fillId="8" borderId="47" xfId="0" applyFont="1" applyFill="1" applyBorder="1" applyAlignment="1" applyProtection="1">
      <alignment horizontal="center" vertical="center"/>
      <protection hidden="1"/>
    </xf>
    <xf numFmtId="0" fontId="6" fillId="8" borderId="55" xfId="0" applyFont="1" applyFill="1" applyBorder="1" applyAlignment="1" applyProtection="1">
      <alignment horizontal="center" vertical="center"/>
      <protection hidden="1"/>
    </xf>
    <xf numFmtId="166" fontId="6" fillId="8" borderId="12" xfId="0" applyNumberFormat="1" applyFont="1" applyFill="1" applyBorder="1" applyAlignment="1" applyProtection="1">
      <alignment horizontal="center" vertical="center"/>
      <protection hidden="1"/>
    </xf>
    <xf numFmtId="166" fontId="6" fillId="8" borderId="10" xfId="0" quotePrefix="1" applyNumberFormat="1" applyFont="1" applyFill="1" applyBorder="1" applyAlignment="1" applyProtection="1">
      <alignment horizontal="center" vertical="center"/>
      <protection hidden="1"/>
    </xf>
    <xf numFmtId="166" fontId="6" fillId="8" borderId="10" xfId="0" applyNumberFormat="1" applyFont="1" applyFill="1" applyBorder="1" applyAlignment="1" applyProtection="1">
      <alignment horizontal="center" vertical="center"/>
      <protection hidden="1"/>
    </xf>
    <xf numFmtId="0" fontId="6" fillId="8" borderId="27" xfId="0" quotePrefix="1" applyFont="1" applyFill="1" applyBorder="1" applyAlignment="1" applyProtection="1">
      <alignment horizontal="center" vertical="center"/>
      <protection hidden="1"/>
    </xf>
    <xf numFmtId="0" fontId="6" fillId="8" borderId="28" xfId="0" quotePrefix="1" applyFont="1" applyFill="1" applyBorder="1" applyAlignment="1" applyProtection="1">
      <alignment horizontal="center" vertical="center"/>
      <protection hidden="1"/>
    </xf>
    <xf numFmtId="0" fontId="6" fillId="6" borderId="46" xfId="0" applyFont="1" applyFill="1" applyBorder="1" applyAlignment="1" applyProtection="1">
      <alignment horizontal="center" vertical="center"/>
      <protection hidden="1"/>
    </xf>
    <xf numFmtId="0" fontId="6" fillId="6" borderId="47" xfId="0" applyFont="1" applyFill="1" applyBorder="1" applyAlignment="1" applyProtection="1">
      <alignment horizontal="center" vertical="center"/>
      <protection hidden="1"/>
    </xf>
    <xf numFmtId="0" fontId="6" fillId="6" borderId="55" xfId="0" applyFont="1" applyFill="1" applyBorder="1" applyAlignment="1" applyProtection="1">
      <alignment horizontal="center" vertical="center"/>
      <protection hidden="1"/>
    </xf>
    <xf numFmtId="167" fontId="6" fillId="6" borderId="42" xfId="0" applyNumberFormat="1" applyFont="1" applyFill="1" applyBorder="1" applyAlignment="1" applyProtection="1">
      <alignment horizontal="center" vertical="center"/>
      <protection hidden="1"/>
    </xf>
    <xf numFmtId="167" fontId="6" fillId="6" borderId="55" xfId="0" applyNumberFormat="1" applyFont="1" applyFill="1" applyBorder="1" applyAlignment="1" applyProtection="1">
      <alignment horizontal="center" vertical="center"/>
      <protection hidden="1"/>
    </xf>
    <xf numFmtId="0" fontId="5" fillId="6" borderId="11" xfId="0" applyFont="1" applyFill="1" applyBorder="1" applyAlignment="1" applyProtection="1">
      <alignment horizontal="center" vertical="center"/>
      <protection hidden="1"/>
    </xf>
    <xf numFmtId="0" fontId="5" fillId="6" borderId="14" xfId="0" applyFont="1" applyFill="1" applyBorder="1" applyAlignment="1" applyProtection="1">
      <alignment horizontal="center" vertical="center"/>
      <protection hidden="1"/>
    </xf>
    <xf numFmtId="0" fontId="5" fillId="6" borderId="12" xfId="0" applyFont="1" applyFill="1" applyBorder="1" applyAlignment="1" applyProtection="1">
      <alignment horizontal="center" vertical="center"/>
      <protection hidden="1"/>
    </xf>
    <xf numFmtId="0" fontId="5" fillId="6" borderId="17" xfId="0" applyFont="1" applyFill="1" applyBorder="1" applyAlignment="1" applyProtection="1">
      <alignment horizontal="center" vertical="center"/>
      <protection hidden="1"/>
    </xf>
    <xf numFmtId="1" fontId="5" fillId="6" borderId="29" xfId="0" applyNumberFormat="1" applyFont="1" applyFill="1" applyBorder="1" applyAlignment="1" applyProtection="1">
      <alignment horizontal="center" vertical="center" wrapText="1"/>
      <protection hidden="1"/>
    </xf>
    <xf numFmtId="1" fontId="5" fillId="6" borderId="19" xfId="0" applyNumberFormat="1" applyFont="1" applyFill="1" applyBorder="1" applyAlignment="1" applyProtection="1">
      <alignment horizontal="center" vertical="center" wrapText="1"/>
      <protection hidden="1"/>
    </xf>
    <xf numFmtId="1" fontId="5" fillId="6" borderId="20" xfId="0" applyNumberFormat="1" applyFont="1" applyFill="1" applyBorder="1" applyAlignment="1" applyProtection="1">
      <alignment horizontal="center" vertical="center" wrapText="1"/>
      <protection hidden="1"/>
    </xf>
    <xf numFmtId="0" fontId="5" fillId="6" borderId="12" xfId="0" applyFont="1" applyFill="1" applyBorder="1" applyAlignment="1" applyProtection="1">
      <alignment horizontal="center" vertical="center" wrapText="1"/>
      <protection hidden="1"/>
    </xf>
    <xf numFmtId="0" fontId="5" fillId="6" borderId="17" xfId="0" applyFont="1" applyFill="1" applyBorder="1" applyAlignment="1" applyProtection="1">
      <alignment horizontal="center" vertical="center" wrapText="1"/>
      <protection hidden="1"/>
    </xf>
    <xf numFmtId="166" fontId="5" fillId="6" borderId="12" xfId="0" applyNumberFormat="1" applyFont="1" applyFill="1" applyBorder="1" applyAlignment="1" applyProtection="1">
      <alignment horizontal="center" vertical="center"/>
      <protection hidden="1"/>
    </xf>
    <xf numFmtId="0" fontId="0" fillId="6" borderId="12" xfId="0" applyFill="1" applyBorder="1" applyAlignment="1" applyProtection="1">
      <alignment horizontal="center" vertical="center"/>
      <protection hidden="1"/>
    </xf>
    <xf numFmtId="0" fontId="0" fillId="6" borderId="23" xfId="0" applyFill="1" applyBorder="1" applyAlignment="1" applyProtection="1">
      <alignment horizontal="center" vertical="center"/>
      <protection hidden="1"/>
    </xf>
    <xf numFmtId="0" fontId="5" fillId="6" borderId="29" xfId="0" applyFont="1" applyFill="1" applyBorder="1" applyAlignment="1" applyProtection="1">
      <alignment horizontal="center" vertical="center" wrapText="1"/>
      <protection hidden="1"/>
    </xf>
    <xf numFmtId="0" fontId="5" fillId="6" borderId="19" xfId="0" applyFont="1" applyFill="1" applyBorder="1" applyAlignment="1" applyProtection="1">
      <alignment horizontal="center" vertical="center" wrapText="1"/>
      <protection hidden="1"/>
    </xf>
    <xf numFmtId="0" fontId="5" fillId="6" borderId="20" xfId="0" applyFont="1" applyFill="1" applyBorder="1" applyAlignment="1" applyProtection="1">
      <alignment horizontal="center" vertical="center" wrapText="1"/>
      <protection hidden="1"/>
    </xf>
    <xf numFmtId="0" fontId="5" fillId="6" borderId="25" xfId="0" applyFont="1" applyFill="1" applyBorder="1" applyAlignment="1" applyProtection="1">
      <alignment horizontal="center" vertical="center"/>
      <protection hidden="1"/>
    </xf>
    <xf numFmtId="0" fontId="5" fillId="6" borderId="27" xfId="0" quotePrefix="1" applyFont="1" applyFill="1" applyBorder="1" applyAlignment="1" applyProtection="1">
      <alignment horizontal="center" vertical="center"/>
      <protection hidden="1"/>
    </xf>
    <xf numFmtId="0" fontId="5" fillId="6" borderId="28" xfId="0" quotePrefix="1" applyFont="1" applyFill="1" applyBorder="1" applyAlignment="1" applyProtection="1">
      <alignment horizontal="center" vertical="center"/>
      <protection hidden="1"/>
    </xf>
    <xf numFmtId="0" fontId="5" fillId="6" borderId="10" xfId="0" quotePrefix="1" applyFont="1" applyFill="1" applyBorder="1" applyAlignment="1" applyProtection="1">
      <alignment horizontal="center" vertical="center"/>
      <protection hidden="1"/>
    </xf>
    <xf numFmtId="0" fontId="5" fillId="6" borderId="10" xfId="0" applyFont="1" applyFill="1" applyBorder="1" applyAlignment="1" applyProtection="1">
      <alignment horizontal="center" vertical="center"/>
      <protection hidden="1"/>
    </xf>
    <xf numFmtId="0" fontId="5" fillId="6" borderId="29" xfId="0" applyFont="1" applyFill="1" applyBorder="1" applyAlignment="1" applyProtection="1">
      <alignment horizontal="center" vertical="center"/>
      <protection hidden="1"/>
    </xf>
    <xf numFmtId="0" fontId="5" fillId="6" borderId="19" xfId="0" applyFont="1" applyFill="1" applyBorder="1" applyAlignment="1" applyProtection="1">
      <alignment horizontal="center" vertical="center"/>
      <protection hidden="1"/>
    </xf>
    <xf numFmtId="0" fontId="5" fillId="6" borderId="20" xfId="0" applyFont="1" applyFill="1" applyBorder="1" applyAlignment="1" applyProtection="1">
      <alignment horizontal="center" vertical="center"/>
      <protection hidden="1"/>
    </xf>
    <xf numFmtId="0" fontId="6" fillId="9" borderId="25" xfId="0" applyFont="1" applyFill="1" applyBorder="1" applyAlignment="1" applyProtection="1">
      <alignment horizontal="center" vertical="center"/>
      <protection hidden="1"/>
    </xf>
    <xf numFmtId="0" fontId="6" fillId="9" borderId="27" xfId="0" quotePrefix="1" applyFont="1" applyFill="1" applyBorder="1" applyAlignment="1" applyProtection="1">
      <alignment horizontal="center" vertical="center"/>
      <protection hidden="1"/>
    </xf>
    <xf numFmtId="0" fontId="6" fillId="9" borderId="28" xfId="0" quotePrefix="1" applyFont="1" applyFill="1" applyBorder="1" applyAlignment="1" applyProtection="1">
      <alignment horizontal="center" vertical="center"/>
      <protection hidden="1"/>
    </xf>
    <xf numFmtId="0" fontId="6" fillId="9" borderId="10" xfId="0" quotePrefix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6" fillId="9" borderId="12" xfId="0" applyFont="1" applyFill="1" applyBorder="1" applyAlignment="1" applyProtection="1">
      <alignment horizontal="center" vertical="center" wrapText="1"/>
      <protection hidden="1"/>
    </xf>
    <xf numFmtId="0" fontId="6" fillId="9" borderId="26" xfId="0" applyFont="1" applyFill="1" applyBorder="1" applyAlignment="1" applyProtection="1">
      <alignment horizontal="center" vertical="center" wrapText="1"/>
      <protection hidden="1"/>
    </xf>
    <xf numFmtId="0" fontId="6" fillId="9" borderId="17" xfId="0" applyFont="1" applyFill="1" applyBorder="1" applyAlignment="1" applyProtection="1">
      <alignment horizontal="center" vertical="center"/>
      <protection hidden="1"/>
    </xf>
    <xf numFmtId="0" fontId="6" fillId="9" borderId="42" xfId="0" applyFont="1" applyFill="1" applyBorder="1" applyAlignment="1" applyProtection="1">
      <alignment horizontal="center" vertical="center"/>
      <protection hidden="1"/>
    </xf>
    <xf numFmtId="0" fontId="5" fillId="9" borderId="47" xfId="0" applyFont="1" applyFill="1" applyBorder="1" applyAlignment="1" applyProtection="1">
      <alignment horizontal="center" vertical="center"/>
      <protection hidden="1"/>
    </xf>
    <xf numFmtId="0" fontId="5" fillId="9" borderId="55" xfId="0" applyFont="1" applyFill="1" applyBorder="1" applyAlignment="1" applyProtection="1">
      <alignment horizontal="center" vertical="center"/>
      <protection hidden="1"/>
    </xf>
    <xf numFmtId="0" fontId="6" fillId="9" borderId="46" xfId="0" applyFont="1" applyFill="1" applyBorder="1" applyAlignment="1" applyProtection="1">
      <alignment horizontal="center" vertical="center"/>
      <protection hidden="1"/>
    </xf>
    <xf numFmtId="0" fontId="6" fillId="9" borderId="47" xfId="0" applyFont="1" applyFill="1" applyBorder="1" applyAlignment="1" applyProtection="1">
      <alignment horizontal="center" vertical="center"/>
      <protection hidden="1"/>
    </xf>
    <xf numFmtId="0" fontId="6" fillId="9" borderId="55" xfId="0" applyFont="1" applyFill="1" applyBorder="1" applyAlignment="1" applyProtection="1">
      <alignment horizontal="center" vertical="center"/>
      <protection hidden="1"/>
    </xf>
    <xf numFmtId="0" fontId="6" fillId="9" borderId="29" xfId="0" applyFont="1" applyFill="1" applyBorder="1" applyAlignment="1" applyProtection="1">
      <alignment horizontal="center" vertical="center"/>
      <protection hidden="1"/>
    </xf>
    <xf numFmtId="0" fontId="6" fillId="9" borderId="19" xfId="0" applyFont="1" applyFill="1" applyBorder="1" applyAlignment="1" applyProtection="1">
      <alignment horizontal="center" vertical="center"/>
      <protection hidden="1"/>
    </xf>
    <xf numFmtId="0" fontId="6" fillId="9" borderId="50" xfId="0" applyFont="1" applyFill="1" applyBorder="1" applyAlignment="1" applyProtection="1">
      <alignment horizontal="center" vertical="center" wrapText="1"/>
      <protection hidden="1"/>
    </xf>
    <xf numFmtId="0" fontId="6" fillId="9" borderId="51" xfId="0" applyFont="1" applyFill="1" applyBorder="1" applyAlignment="1" applyProtection="1">
      <alignment horizontal="center" vertical="center" wrapText="1"/>
      <protection hidden="1"/>
    </xf>
    <xf numFmtId="0" fontId="6" fillId="9" borderId="66" xfId="0" applyFont="1" applyFill="1" applyBorder="1" applyAlignment="1" applyProtection="1">
      <alignment horizontal="center" vertical="center" wrapText="1"/>
      <protection hidden="1"/>
    </xf>
    <xf numFmtId="0" fontId="6" fillId="9" borderId="37" xfId="0" applyFont="1" applyFill="1" applyBorder="1" applyAlignment="1" applyProtection="1">
      <alignment horizontal="center" vertical="center" wrapText="1"/>
      <protection hidden="1"/>
    </xf>
    <xf numFmtId="0" fontId="6" fillId="9" borderId="11" xfId="0" applyFont="1" applyFill="1" applyBorder="1" applyAlignment="1" applyProtection="1">
      <alignment horizontal="center" vertical="center"/>
      <protection hidden="1"/>
    </xf>
    <xf numFmtId="0" fontId="6" fillId="9" borderId="14" xfId="0" applyFont="1" applyFill="1" applyBorder="1" applyAlignment="1" applyProtection="1">
      <alignment horizontal="center" vertical="center"/>
      <protection hidden="1"/>
    </xf>
    <xf numFmtId="0" fontId="6" fillId="9" borderId="45" xfId="0" applyFont="1" applyFill="1" applyBorder="1" applyAlignment="1" applyProtection="1">
      <alignment horizontal="center" vertical="center"/>
      <protection hidden="1"/>
    </xf>
    <xf numFmtId="0" fontId="6" fillId="9" borderId="12" xfId="0" applyFont="1" applyFill="1" applyBorder="1" applyAlignment="1" applyProtection="1">
      <alignment horizontal="center" vertical="center"/>
      <protection hidden="1"/>
    </xf>
    <xf numFmtId="0" fontId="6" fillId="9" borderId="41" xfId="0" applyFont="1" applyFill="1" applyBorder="1" applyAlignment="1" applyProtection="1">
      <alignment horizontal="center" vertical="center"/>
      <protection hidden="1"/>
    </xf>
    <xf numFmtId="9" fontId="6" fillId="9" borderId="12" xfId="9" applyFont="1" applyFill="1" applyBorder="1" applyAlignment="1" applyProtection="1">
      <alignment horizontal="center" vertical="center" wrapText="1"/>
      <protection hidden="1"/>
    </xf>
    <xf numFmtId="9" fontId="6" fillId="9" borderId="17" xfId="9" applyFont="1" applyFill="1" applyBorder="1" applyAlignment="1" applyProtection="1">
      <alignment horizontal="center" vertical="center" wrapText="1"/>
      <protection hidden="1"/>
    </xf>
    <xf numFmtId="9" fontId="6" fillId="9" borderId="41" xfId="9" applyFont="1" applyFill="1" applyBorder="1" applyAlignment="1" applyProtection="1">
      <alignment horizontal="center" vertical="center" wrapText="1"/>
      <protection hidden="1"/>
    </xf>
    <xf numFmtId="0" fontId="6" fillId="9" borderId="17" xfId="0" applyFont="1" applyFill="1" applyBorder="1" applyAlignment="1" applyProtection="1">
      <alignment horizontal="center" vertical="center" wrapText="1"/>
      <protection hidden="1"/>
    </xf>
    <xf numFmtId="0" fontId="6" fillId="9" borderId="41" xfId="0" applyFont="1" applyFill="1" applyBorder="1" applyAlignment="1" applyProtection="1">
      <alignment horizontal="center" vertical="center" wrapText="1"/>
      <protection hidden="1"/>
    </xf>
    <xf numFmtId="0" fontId="5" fillId="5" borderId="41" xfId="0" quotePrefix="1" applyFont="1" applyFill="1" applyBorder="1" applyAlignment="1" applyProtection="1">
      <alignment horizontal="center" vertical="center"/>
      <protection hidden="1"/>
    </xf>
    <xf numFmtId="0" fontId="5" fillId="5" borderId="41" xfId="0" applyFont="1" applyFill="1" applyBorder="1" applyAlignment="1" applyProtection="1">
      <alignment horizontal="center" vertical="center"/>
      <protection hidden="1"/>
    </xf>
    <xf numFmtId="0" fontId="5" fillId="5" borderId="11" xfId="0" applyFont="1" applyFill="1" applyBorder="1" applyAlignment="1" applyProtection="1">
      <alignment horizontal="center" vertical="center"/>
      <protection hidden="1"/>
    </xf>
    <xf numFmtId="0" fontId="5" fillId="5" borderId="14" xfId="0" applyFont="1" applyFill="1" applyBorder="1" applyAlignment="1" applyProtection="1">
      <alignment horizontal="center" vertical="center"/>
      <protection hidden="1"/>
    </xf>
    <xf numFmtId="0" fontId="5" fillId="5" borderId="12" xfId="0" applyFont="1" applyFill="1" applyBorder="1" applyAlignment="1" applyProtection="1">
      <alignment horizontal="center" vertical="center"/>
      <protection hidden="1"/>
    </xf>
    <xf numFmtId="0" fontId="5" fillId="5" borderId="17" xfId="0" applyFont="1" applyFill="1" applyBorder="1" applyAlignment="1" applyProtection="1">
      <alignment horizontal="center" vertical="center"/>
      <protection hidden="1"/>
    </xf>
    <xf numFmtId="0" fontId="5" fillId="5" borderId="10" xfId="0" quotePrefix="1" applyFont="1" applyFill="1" applyBorder="1" applyAlignment="1" applyProtection="1">
      <alignment horizontal="center" vertical="center"/>
      <protection hidden="1"/>
    </xf>
    <xf numFmtId="0" fontId="5" fillId="5" borderId="41" xfId="0" applyFont="1" applyFill="1" applyBorder="1" applyAlignment="1" applyProtection="1">
      <alignment horizontal="center" vertical="center" wrapText="1"/>
      <protection hidden="1"/>
    </xf>
    <xf numFmtId="0" fontId="5" fillId="5" borderId="20" xfId="0" applyFont="1" applyFill="1" applyBorder="1" applyAlignment="1" applyProtection="1">
      <alignment horizontal="center" vertical="center" wrapText="1"/>
      <protection hidden="1"/>
    </xf>
    <xf numFmtId="0" fontId="5" fillId="5" borderId="29" xfId="0" applyFont="1" applyFill="1" applyBorder="1" applyAlignment="1" applyProtection="1">
      <alignment horizontal="center" vertical="center" wrapText="1"/>
      <protection hidden="1"/>
    </xf>
    <xf numFmtId="0" fontId="5" fillId="5" borderId="19" xfId="0" applyFont="1" applyFill="1" applyBorder="1" applyAlignment="1" applyProtection="1">
      <alignment horizontal="center" vertical="center" wrapText="1"/>
      <protection hidden="1"/>
    </xf>
    <xf numFmtId="3" fontId="6" fillId="5" borderId="42" xfId="0" applyNumberFormat="1" applyFont="1" applyFill="1" applyBorder="1" applyAlignment="1" applyProtection="1">
      <alignment horizontal="center" vertical="center"/>
      <protection hidden="1"/>
    </xf>
    <xf numFmtId="3" fontId="6" fillId="5" borderId="47" xfId="0" applyNumberFormat="1" applyFont="1" applyFill="1" applyBorder="1" applyAlignment="1" applyProtection="1">
      <alignment horizontal="center" vertical="center"/>
      <protection hidden="1"/>
    </xf>
    <xf numFmtId="3" fontId="6" fillId="5" borderId="55" xfId="0" applyNumberFormat="1" applyFont="1" applyFill="1" applyBorder="1" applyAlignment="1" applyProtection="1">
      <alignment horizontal="center" vertical="center"/>
      <protection hidden="1"/>
    </xf>
    <xf numFmtId="0" fontId="6" fillId="5" borderId="46" xfId="0" applyFont="1" applyFill="1" applyBorder="1" applyAlignment="1" applyProtection="1">
      <alignment horizontal="center" vertical="center"/>
      <protection hidden="1"/>
    </xf>
    <xf numFmtId="0" fontId="6" fillId="5" borderId="47" xfId="0" applyFont="1" applyFill="1" applyBorder="1" applyAlignment="1" applyProtection="1">
      <alignment horizontal="center" vertical="center"/>
      <protection hidden="1"/>
    </xf>
    <xf numFmtId="0" fontId="5" fillId="5" borderId="50" xfId="0" applyFont="1" applyFill="1" applyBorder="1" applyAlignment="1" applyProtection="1">
      <alignment horizontal="center" vertical="center" wrapText="1"/>
      <protection hidden="1"/>
    </xf>
    <xf numFmtId="0" fontId="5" fillId="5" borderId="51" xfId="0" applyFont="1" applyFill="1" applyBorder="1" applyAlignment="1" applyProtection="1">
      <alignment horizontal="center" vertical="center" wrapText="1"/>
      <protection hidden="1"/>
    </xf>
    <xf numFmtId="0" fontId="5" fillId="5" borderId="66" xfId="0" applyFont="1" applyFill="1" applyBorder="1" applyAlignment="1" applyProtection="1">
      <alignment horizontal="center" vertical="center" wrapText="1"/>
      <protection hidden="1"/>
    </xf>
    <xf numFmtId="0" fontId="5" fillId="5" borderId="37" xfId="0" applyFont="1" applyFill="1" applyBorder="1" applyAlignment="1" applyProtection="1">
      <alignment horizontal="center" vertical="center" wrapText="1"/>
      <protection hidden="1"/>
    </xf>
    <xf numFmtId="0" fontId="5" fillId="5" borderId="26" xfId="0" applyFont="1" applyFill="1" applyBorder="1" applyAlignment="1" applyProtection="1">
      <alignment horizontal="center" vertical="center" wrapText="1"/>
      <protection hidden="1"/>
    </xf>
    <xf numFmtId="0" fontId="5" fillId="5" borderId="36" xfId="0" applyFont="1" applyFill="1" applyBorder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5" fillId="7" borderId="17" xfId="0" applyFont="1" applyFill="1" applyBorder="1" applyAlignment="1" applyProtection="1">
      <alignment horizontal="center" vertical="center"/>
      <protection hidden="1"/>
    </xf>
    <xf numFmtId="0" fontId="5" fillId="7" borderId="25" xfId="0" applyFont="1" applyFill="1" applyBorder="1" applyAlignment="1" applyProtection="1">
      <alignment horizontal="center" vertical="center"/>
      <protection hidden="1"/>
    </xf>
    <xf numFmtId="0" fontId="5" fillId="7" borderId="10" xfId="0" quotePrefix="1" applyFont="1" applyFill="1" applyBorder="1" applyAlignment="1" applyProtection="1">
      <alignment horizontal="center" vertical="center"/>
      <protection hidden="1"/>
    </xf>
    <xf numFmtId="0" fontId="6" fillId="7" borderId="42" xfId="0" applyFont="1" applyFill="1" applyBorder="1" applyAlignment="1" applyProtection="1">
      <alignment horizontal="center" vertical="center"/>
      <protection hidden="1"/>
    </xf>
    <xf numFmtId="0" fontId="6" fillId="7" borderId="47" xfId="0" applyFont="1" applyFill="1" applyBorder="1" applyAlignment="1" applyProtection="1">
      <alignment horizontal="center" vertical="center"/>
      <protection hidden="1"/>
    </xf>
    <xf numFmtId="0" fontId="6" fillId="7" borderId="55" xfId="0" applyFont="1" applyFill="1" applyBorder="1" applyAlignment="1" applyProtection="1">
      <alignment horizontal="center" vertical="center"/>
      <protection hidden="1"/>
    </xf>
    <xf numFmtId="0" fontId="6" fillId="7" borderId="46" xfId="0" applyFont="1" applyFill="1" applyBorder="1" applyAlignment="1" applyProtection="1">
      <alignment horizontal="center" vertical="center"/>
      <protection hidden="1"/>
    </xf>
    <xf numFmtId="0" fontId="5" fillId="7" borderId="50" xfId="0" applyFont="1" applyFill="1" applyBorder="1" applyAlignment="1" applyProtection="1">
      <alignment horizontal="center" vertical="center" wrapText="1"/>
      <protection hidden="1"/>
    </xf>
    <xf numFmtId="0" fontId="5" fillId="7" borderId="51" xfId="0" applyFont="1" applyFill="1" applyBorder="1" applyAlignment="1" applyProtection="1">
      <alignment horizontal="center" vertical="center" wrapText="1"/>
      <protection hidden="1"/>
    </xf>
    <xf numFmtId="0" fontId="5" fillId="7" borderId="66" xfId="0" applyFont="1" applyFill="1" applyBorder="1" applyAlignment="1" applyProtection="1">
      <alignment horizontal="center" vertical="center" wrapText="1"/>
      <protection hidden="1"/>
    </xf>
    <xf numFmtId="0" fontId="5" fillId="7" borderId="37" xfId="0" applyFont="1" applyFill="1" applyBorder="1" applyAlignment="1" applyProtection="1">
      <alignment horizontal="center" vertical="center" wrapText="1"/>
      <protection hidden="1"/>
    </xf>
    <xf numFmtId="0" fontId="5" fillId="7" borderId="26" xfId="0" applyFont="1" applyFill="1" applyBorder="1" applyAlignment="1" applyProtection="1">
      <alignment horizontal="center" vertical="center" wrapText="1"/>
      <protection hidden="1"/>
    </xf>
    <xf numFmtId="0" fontId="5" fillId="7" borderId="36" xfId="0" applyFont="1" applyFill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 vertical="center"/>
      <protection hidden="1"/>
    </xf>
    <xf numFmtId="0" fontId="5" fillId="7" borderId="14" xfId="0" applyFont="1" applyFill="1" applyBorder="1" applyAlignment="1" applyProtection="1">
      <alignment horizontal="center" vertical="center"/>
      <protection hidden="1"/>
    </xf>
    <xf numFmtId="0" fontId="5" fillId="7" borderId="12" xfId="0" applyFont="1" applyFill="1" applyBorder="1" applyAlignment="1" applyProtection="1">
      <alignment horizontal="center" vertical="center"/>
      <protection hidden="1"/>
    </xf>
    <xf numFmtId="9" fontId="5" fillId="7" borderId="12" xfId="9" applyFont="1" applyFill="1" applyBorder="1" applyAlignment="1" applyProtection="1">
      <alignment horizontal="center" vertical="center" wrapText="1"/>
      <protection hidden="1"/>
    </xf>
    <xf numFmtId="9" fontId="5" fillId="7" borderId="17" xfId="9" applyFont="1" applyFill="1" applyBorder="1" applyAlignment="1" applyProtection="1">
      <alignment horizontal="center" vertical="center" wrapText="1"/>
      <protection hidden="1"/>
    </xf>
    <xf numFmtId="0" fontId="5" fillId="7" borderId="12" xfId="0" applyFont="1" applyFill="1" applyBorder="1" applyAlignment="1" applyProtection="1">
      <alignment horizontal="center" vertical="center" wrapText="1"/>
      <protection hidden="1"/>
    </xf>
    <xf numFmtId="0" fontId="5" fillId="7" borderId="17" xfId="0" applyFont="1" applyFill="1" applyBorder="1" applyAlignment="1" applyProtection="1">
      <alignment horizontal="center" vertical="center" wrapText="1"/>
      <protection hidden="1"/>
    </xf>
    <xf numFmtId="0" fontId="5" fillId="7" borderId="23" xfId="0" applyFont="1" applyFill="1" applyBorder="1" applyAlignment="1" applyProtection="1">
      <alignment horizontal="center" vertical="center" wrapText="1"/>
      <protection hidden="1"/>
    </xf>
    <xf numFmtId="9" fontId="6" fillId="10" borderId="29" xfId="9" applyFont="1" applyFill="1" applyBorder="1" applyAlignment="1" applyProtection="1">
      <alignment horizontal="center" vertical="center" wrapText="1"/>
      <protection hidden="1"/>
    </xf>
    <xf numFmtId="9" fontId="6" fillId="10" borderId="19" xfId="9" applyFont="1" applyFill="1" applyBorder="1" applyAlignment="1" applyProtection="1">
      <alignment horizontal="center" vertical="center" wrapText="1"/>
      <protection hidden="1"/>
    </xf>
    <xf numFmtId="9" fontId="6" fillId="10" borderId="20" xfId="9" applyFont="1" applyFill="1" applyBorder="1" applyAlignment="1" applyProtection="1">
      <alignment horizontal="center" vertical="center" wrapText="1"/>
      <protection hidden="1"/>
    </xf>
    <xf numFmtId="0" fontId="6" fillId="10" borderId="17" xfId="0" applyFont="1" applyFill="1" applyBorder="1" applyAlignment="1" applyProtection="1">
      <alignment horizontal="center" vertical="center"/>
      <protection hidden="1"/>
    </xf>
    <xf numFmtId="0" fontId="6" fillId="10" borderId="25" xfId="0" applyFont="1" applyFill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right" vertical="center"/>
      <protection hidden="1"/>
    </xf>
    <xf numFmtId="0" fontId="6" fillId="10" borderId="11" xfId="0" applyFont="1" applyFill="1" applyBorder="1" applyAlignment="1" applyProtection="1">
      <alignment horizontal="center" vertical="center"/>
      <protection hidden="1"/>
    </xf>
    <xf numFmtId="0" fontId="6" fillId="10" borderId="14" xfId="0" applyFont="1" applyFill="1" applyBorder="1" applyAlignment="1" applyProtection="1">
      <alignment horizontal="center" vertical="center"/>
      <protection hidden="1"/>
    </xf>
    <xf numFmtId="0" fontId="6" fillId="10" borderId="12" xfId="0" applyFont="1" applyFill="1" applyBorder="1" applyAlignment="1" applyProtection="1">
      <alignment horizontal="center" vertical="center"/>
      <protection hidden="1"/>
    </xf>
    <xf numFmtId="0" fontId="6" fillId="10" borderId="12" xfId="0" applyFont="1" applyFill="1" applyBorder="1" applyAlignment="1" applyProtection="1">
      <alignment horizontal="center" vertical="center" wrapText="1"/>
      <protection hidden="1"/>
    </xf>
    <xf numFmtId="0" fontId="6" fillId="10" borderId="17" xfId="0" applyFont="1" applyFill="1" applyBorder="1" applyAlignment="1" applyProtection="1">
      <alignment horizontal="center" vertical="center" wrapText="1"/>
      <protection hidden="1"/>
    </xf>
    <xf numFmtId="0" fontId="6" fillId="10" borderId="23" xfId="0" applyFont="1" applyFill="1" applyBorder="1" applyAlignment="1" applyProtection="1">
      <alignment horizontal="center" vertical="center" wrapText="1"/>
      <protection hidden="1"/>
    </xf>
    <xf numFmtId="0" fontId="6" fillId="10" borderId="50" xfId="0" applyFont="1" applyFill="1" applyBorder="1" applyAlignment="1" applyProtection="1">
      <alignment horizontal="center" vertical="center" wrapText="1"/>
      <protection hidden="1"/>
    </xf>
    <xf numFmtId="0" fontId="6" fillId="10" borderId="51" xfId="0" applyFont="1" applyFill="1" applyBorder="1" applyAlignment="1" applyProtection="1">
      <alignment horizontal="center" vertical="center" wrapText="1"/>
      <protection hidden="1"/>
    </xf>
    <xf numFmtId="0" fontId="6" fillId="10" borderId="66" xfId="0" applyFont="1" applyFill="1" applyBorder="1" applyAlignment="1" applyProtection="1">
      <alignment horizontal="center" vertical="center" wrapText="1"/>
      <protection hidden="1"/>
    </xf>
    <xf numFmtId="0" fontId="6" fillId="10" borderId="37" xfId="0" applyFont="1" applyFill="1" applyBorder="1" applyAlignment="1" applyProtection="1">
      <alignment horizontal="center" vertical="center" wrapText="1"/>
      <protection hidden="1"/>
    </xf>
    <xf numFmtId="0" fontId="6" fillId="10" borderId="26" xfId="0" applyFont="1" applyFill="1" applyBorder="1" applyAlignment="1" applyProtection="1">
      <alignment horizontal="center" vertical="center" wrapText="1"/>
      <protection hidden="1"/>
    </xf>
    <xf numFmtId="0" fontId="6" fillId="10" borderId="36" xfId="0" applyFont="1" applyFill="1" applyBorder="1" applyAlignment="1" applyProtection="1">
      <alignment horizontal="center" vertical="center" wrapText="1"/>
      <protection hidden="1"/>
    </xf>
    <xf numFmtId="0" fontId="6" fillId="10" borderId="10" xfId="0" quotePrefix="1" applyFont="1" applyFill="1" applyBorder="1" applyAlignment="1" applyProtection="1">
      <alignment horizontal="center" vertical="center"/>
      <protection hidden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6" fillId="10" borderId="67" xfId="0" quotePrefix="1" applyFont="1" applyFill="1" applyBorder="1" applyAlignment="1" applyProtection="1">
      <alignment horizontal="center" vertical="center"/>
      <protection hidden="1"/>
    </xf>
    <xf numFmtId="0" fontId="6" fillId="10" borderId="68" xfId="0" quotePrefix="1" applyFont="1" applyFill="1" applyBorder="1" applyAlignment="1" applyProtection="1">
      <alignment horizontal="center" vertical="center"/>
      <protection hidden="1"/>
    </xf>
    <xf numFmtId="0" fontId="6" fillId="10" borderId="42" xfId="0" applyFont="1" applyFill="1" applyBorder="1" applyAlignment="1" applyProtection="1">
      <alignment horizontal="center" vertical="center"/>
      <protection hidden="1"/>
    </xf>
    <xf numFmtId="0" fontId="6" fillId="10" borderId="47" xfId="0" applyFont="1" applyFill="1" applyBorder="1" applyAlignment="1" applyProtection="1">
      <alignment horizontal="center" vertical="center"/>
      <protection hidden="1"/>
    </xf>
    <xf numFmtId="0" fontId="5" fillId="10" borderId="48" xfId="0" applyFont="1" applyFill="1" applyBorder="1" applyAlignment="1" applyProtection="1">
      <alignment horizontal="center" vertical="center"/>
      <protection hidden="1"/>
    </xf>
    <xf numFmtId="0" fontId="6" fillId="10" borderId="46" xfId="0" applyFont="1" applyFill="1" applyBorder="1" applyAlignment="1" applyProtection="1">
      <alignment horizontal="center" vertical="center"/>
      <protection hidden="1"/>
    </xf>
    <xf numFmtId="0" fontId="6" fillId="10" borderId="55" xfId="0" applyFont="1" applyFill="1" applyBorder="1" applyAlignment="1" applyProtection="1">
      <alignment horizontal="center" vertical="center"/>
      <protection hidden="1"/>
    </xf>
    <xf numFmtId="0" fontId="6" fillId="0" borderId="2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16" fillId="0" borderId="0" xfId="0" applyFont="1" applyAlignment="1" applyProtection="1">
      <alignment horizontal="center" vertical="top"/>
      <protection hidden="1"/>
    </xf>
    <xf numFmtId="0" fontId="14" fillId="0" borderId="0" xfId="0" applyFont="1" applyAlignment="1" applyProtection="1">
      <alignment horizontal="center"/>
      <protection hidden="1"/>
    </xf>
    <xf numFmtId="0" fontId="2" fillId="11" borderId="31" xfId="0" applyFont="1" applyFill="1" applyBorder="1" applyAlignment="1" applyProtection="1">
      <alignment horizontal="center" vertical="center"/>
      <protection hidden="1"/>
    </xf>
    <xf numFmtId="0" fontId="2" fillId="11" borderId="30" xfId="0" applyFont="1" applyFill="1" applyBorder="1" applyAlignment="1" applyProtection="1">
      <alignment horizontal="center" vertical="center"/>
      <protection hidden="1"/>
    </xf>
    <xf numFmtId="0" fontId="16" fillId="0" borderId="0" xfId="0" quotePrefix="1" applyFont="1" applyAlignment="1" applyProtection="1">
      <alignment horizontal="right" vertical="center"/>
      <protection hidden="1"/>
    </xf>
    <xf numFmtId="2" fontId="16" fillId="0" borderId="0" xfId="9" applyNumberFormat="1" applyFont="1" applyAlignment="1" applyProtection="1">
      <alignment horizontal="left" vertical="center"/>
      <protection hidden="1"/>
    </xf>
    <xf numFmtId="0" fontId="2" fillId="6" borderId="31" xfId="0" applyFont="1" applyFill="1" applyBorder="1" applyAlignment="1" applyProtection="1">
      <alignment horizontal="center" vertical="center"/>
      <protection hidden="1"/>
    </xf>
    <xf numFmtId="0" fontId="2" fillId="6" borderId="30" xfId="0" applyFont="1" applyFill="1" applyBorder="1" applyAlignment="1" applyProtection="1">
      <alignment horizontal="center" vertical="center"/>
      <protection hidden="1"/>
    </xf>
    <xf numFmtId="0" fontId="2" fillId="12" borderId="46" xfId="0" applyFont="1" applyFill="1" applyBorder="1" applyAlignment="1" applyProtection="1">
      <alignment horizontal="center" vertical="center" wrapText="1"/>
      <protection hidden="1"/>
    </xf>
    <xf numFmtId="0" fontId="2" fillId="12" borderId="47" xfId="0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left" vertical="center" wrapText="1"/>
      <protection hidden="1"/>
    </xf>
    <xf numFmtId="0" fontId="4" fillId="0" borderId="16" xfId="0" applyFont="1" applyBorder="1" applyAlignment="1" applyProtection="1">
      <alignment horizontal="left" vertical="center" wrapText="1"/>
      <protection hidden="1"/>
    </xf>
    <xf numFmtId="0" fontId="10" fillId="0" borderId="0" xfId="8" applyFont="1" applyAlignment="1" applyProtection="1">
      <alignment horizontal="left"/>
      <protection hidden="1"/>
    </xf>
    <xf numFmtId="2" fontId="2" fillId="11" borderId="43" xfId="9" applyNumberFormat="1" applyFont="1" applyFill="1" applyBorder="1" applyAlignment="1" applyProtection="1">
      <alignment horizontal="center" vertical="center" wrapText="1"/>
      <protection hidden="1"/>
    </xf>
    <xf numFmtId="0" fontId="4" fillId="11" borderId="31" xfId="0" quotePrefix="1" applyFont="1" applyFill="1" applyBorder="1" applyAlignment="1" applyProtection="1">
      <alignment horizontal="center" vertical="center"/>
      <protection hidden="1"/>
    </xf>
    <xf numFmtId="0" fontId="2" fillId="6" borderId="69" xfId="0" applyFont="1" applyFill="1" applyBorder="1" applyAlignment="1" applyProtection="1">
      <alignment horizontal="left" vertical="center"/>
      <protection hidden="1"/>
    </xf>
    <xf numFmtId="0" fontId="2" fillId="6" borderId="70" xfId="0" applyFont="1" applyFill="1" applyBorder="1" applyAlignment="1" applyProtection="1">
      <alignment horizontal="left" vertical="center"/>
      <protection hidden="1"/>
    </xf>
    <xf numFmtId="0" fontId="2" fillId="6" borderId="71" xfId="0" applyFont="1" applyFill="1" applyBorder="1" applyAlignment="1" applyProtection="1">
      <alignment horizontal="left" vertical="center"/>
      <protection hidden="1"/>
    </xf>
    <xf numFmtId="0" fontId="4" fillId="0" borderId="27" xfId="0" applyFont="1" applyBorder="1" applyAlignment="1" applyProtection="1">
      <alignment horizontal="left" vertical="center" wrapText="1"/>
      <protection hidden="1"/>
    </xf>
    <xf numFmtId="0" fontId="4" fillId="0" borderId="28" xfId="0" applyFont="1" applyBorder="1" applyAlignment="1" applyProtection="1">
      <alignment horizontal="left" vertical="center" wrapText="1"/>
      <protection hidden="1"/>
    </xf>
    <xf numFmtId="0" fontId="2" fillId="12" borderId="69" xfId="0" applyFont="1" applyFill="1" applyBorder="1" applyAlignment="1" applyProtection="1">
      <alignment horizontal="left" vertical="center"/>
      <protection hidden="1"/>
    </xf>
    <xf numFmtId="0" fontId="2" fillId="12" borderId="70" xfId="0" applyFont="1" applyFill="1" applyBorder="1" applyAlignment="1" applyProtection="1">
      <alignment horizontal="left" vertical="center"/>
      <protection hidden="1"/>
    </xf>
    <xf numFmtId="0" fontId="2" fillId="12" borderId="71" xfId="0" applyFont="1" applyFill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 wrapText="1"/>
      <protection hidden="1"/>
    </xf>
    <xf numFmtId="0" fontId="4" fillId="0" borderId="41" xfId="0" applyFont="1" applyBorder="1" applyAlignment="1" applyProtection="1">
      <alignment horizontal="left" vertical="center"/>
      <protection hidden="1"/>
    </xf>
    <xf numFmtId="0" fontId="0" fillId="0" borderId="41" xfId="0" applyBorder="1" applyAlignment="1">
      <alignment horizontal="left" vertical="center"/>
    </xf>
    <xf numFmtId="0" fontId="4" fillId="0" borderId="17" xfId="0" applyFont="1" applyBorder="1" applyAlignment="1" applyProtection="1">
      <alignment horizontal="left" vertical="center"/>
      <protection hidden="1"/>
    </xf>
    <xf numFmtId="0" fontId="0" fillId="0" borderId="17" xfId="0" applyBorder="1" applyAlignment="1" applyProtection="1">
      <alignment horizontal="left" vertical="center"/>
      <protection hidden="1"/>
    </xf>
    <xf numFmtId="0" fontId="10" fillId="0" borderId="0" xfId="8" applyFont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righ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2" fillId="11" borderId="43" xfId="0" applyFont="1" applyFill="1" applyBorder="1" applyAlignment="1" applyProtection="1">
      <alignment horizontal="center" vertical="center"/>
      <protection hidden="1"/>
    </xf>
    <xf numFmtId="0" fontId="2" fillId="11" borderId="46" xfId="0" applyFont="1" applyFill="1" applyBorder="1" applyAlignment="1" applyProtection="1">
      <alignment horizontal="center" vertical="center"/>
      <protection hidden="1"/>
    </xf>
    <xf numFmtId="0" fontId="6" fillId="0" borderId="26" xfId="0" applyFont="1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1" fontId="6" fillId="0" borderId="20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167" fontId="6" fillId="0" borderId="38" xfId="0" applyNumberFormat="1" applyFont="1" applyBorder="1" applyAlignment="1" applyProtection="1">
      <alignment horizontal="right" vertical="center"/>
      <protection hidden="1"/>
    </xf>
    <xf numFmtId="0" fontId="0" fillId="0" borderId="0" xfId="0" applyFont="1"/>
  </cellXfs>
  <cellStyles count="12">
    <cellStyle name="Comma" xfId="1" builtinId="3"/>
    <cellStyle name="Comma [0] 2" xfId="2" xr:uid="{00000000-0005-0000-0000-000001000000}"/>
    <cellStyle name="Comma [0] 3" xfId="3" xr:uid="{00000000-0005-0000-0000-000002000000}"/>
    <cellStyle name="Comma 2" xfId="4" xr:uid="{00000000-0005-0000-0000-000003000000}"/>
    <cellStyle name="Currency [0]" xfId="5" builtinId="7"/>
    <cellStyle name="Hyperlink" xfId="11" builtinId="8"/>
    <cellStyle name="Normal" xfId="0" builtinId="0"/>
    <cellStyle name="Normal 2" xfId="6" xr:uid="{00000000-0005-0000-0000-000006000000}"/>
    <cellStyle name="Normal_Gabungan SC-12C_APL" xfId="7" xr:uid="{00000000-0005-0000-0000-000007000000}"/>
    <cellStyle name="Normal_TKDN Proyek form kosong2" xfId="8" xr:uid="{00000000-0005-0000-0000-000008000000}"/>
    <cellStyle name="Percent" xfId="9" builtinId="5"/>
    <cellStyle name="Percent 2" xfId="10" xr:uid="{00000000-0005-0000-0000-00000A000000}"/>
  </cellStyles>
  <dxfs count="0"/>
  <tableStyles count="0" defaultTableStyle="TableStyleMedium9" defaultPivotStyle="PivotStyleLight16"/>
  <colors>
    <mruColors>
      <color rgb="FF66FF33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15</xdr:col>
      <xdr:colOff>217815</xdr:colOff>
      <xdr:row>67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34E40D-D0A1-6ADF-EAA2-E115FD9AA9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455" y="6038273"/>
          <a:ext cx="11494141" cy="64654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85725</xdr:rowOff>
    </xdr:from>
    <xdr:to>
      <xdr:col>9</xdr:col>
      <xdr:colOff>136107</xdr:colOff>
      <xdr:row>8</xdr:row>
      <xdr:rowOff>59106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26D29957-05F3-1498-015E-BA398EFAEDBC}"/>
            </a:ext>
          </a:extLst>
        </xdr:cNvPr>
        <xdr:cNvSpPr/>
      </xdr:nvSpPr>
      <xdr:spPr>
        <a:xfrm>
          <a:off x="4305300" y="1085850"/>
          <a:ext cx="2185865" cy="552447"/>
        </a:xfrm>
        <a:prstGeom prst="wedgeRoundRectCallout">
          <a:avLst>
            <a:gd name="adj1" fmla="val -36100"/>
            <a:gd name="adj2" fmla="val 124405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n-US" sz="1100">
              <a:solidFill>
                <a:srgbClr val="FF0000"/>
              </a:solidFill>
            </a:rPr>
            <a:t>% TKDN untuk </a:t>
          </a:r>
          <a:r>
            <a:rPr lang="id-ID" sz="1100">
              <a:solidFill>
                <a:srgbClr val="FF0000"/>
              </a:solidFill>
            </a:rPr>
            <a:t>Manajemen Proyek dan Perekayasaan</a:t>
          </a:r>
          <a:r>
            <a:rPr lang="en-US" sz="1100">
              <a:solidFill>
                <a:srgbClr val="FF0000"/>
              </a:solidFill>
            </a:rPr>
            <a:t> </a:t>
          </a:r>
          <a:r>
            <a:rPr lang="en-US" sz="1100" baseline="0">
              <a:solidFill>
                <a:srgbClr val="FF0000"/>
              </a:solidFill>
            </a:rPr>
            <a:t>, bila WNI = 100 %, bila WNA = 0 %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215412</xdr:colOff>
      <xdr:row>4</xdr:row>
      <xdr:rowOff>134523</xdr:rowOff>
    </xdr:from>
    <xdr:to>
      <xdr:col>8</xdr:col>
      <xdr:colOff>663708</xdr:colOff>
      <xdr:row>7</xdr:row>
      <xdr:rowOff>89356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8960C5B8-254B-7380-79BC-788CAA3B07F0}"/>
            </a:ext>
          </a:extLst>
        </xdr:cNvPr>
        <xdr:cNvSpPr/>
      </xdr:nvSpPr>
      <xdr:spPr>
        <a:xfrm>
          <a:off x="4330212" y="931692"/>
          <a:ext cx="1954711" cy="499956"/>
        </a:xfrm>
        <a:prstGeom prst="wedgeRoundRectCallout">
          <a:avLst>
            <a:gd name="adj1" fmla="val -76282"/>
            <a:gd name="adj2" fmla="val 172474"/>
            <a:gd name="adj3" fmla="val 16667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n-US" sz="1100">
              <a:solidFill>
                <a:srgbClr val="FF0000"/>
              </a:solidFill>
            </a:rPr>
            <a:t>% TKDN untuk </a:t>
          </a:r>
          <a:r>
            <a:rPr lang="id-ID" sz="1100">
              <a:solidFill>
                <a:srgbClr val="FF0000"/>
              </a:solidFill>
            </a:rPr>
            <a:t>Konstruksi/ fabrikasi</a:t>
          </a:r>
          <a:r>
            <a:rPr lang="en-US" sz="1100">
              <a:solidFill>
                <a:srgbClr val="FF0000"/>
              </a:solidFill>
            </a:rPr>
            <a:t> </a:t>
          </a:r>
          <a:r>
            <a:rPr lang="en-US" sz="1100" baseline="0">
              <a:solidFill>
                <a:srgbClr val="FF0000"/>
              </a:solidFill>
            </a:rPr>
            <a:t>, bila WNI = 100 %, bila WNA = 0 %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533400</xdr:colOff>
      <xdr:row>6</xdr:row>
      <xdr:rowOff>49530</xdr:rowOff>
    </xdr:from>
    <xdr:ext cx="3028949" cy="75779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A47A79-E602-0EB5-1E29-0CB3E1EFF1DB}"/>
            </a:ext>
          </a:extLst>
        </xdr:cNvPr>
        <xdr:cNvSpPr txBox="1"/>
      </xdr:nvSpPr>
      <xdr:spPr>
        <a:xfrm>
          <a:off x="8658225" y="1247775"/>
          <a:ext cx="3028949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d-ID" sz="1400">
              <a:solidFill>
                <a:srgbClr val="FF0000"/>
              </a:solidFill>
            </a:rPr>
            <a:t>Cukup diisi bagian ini saja ! </a:t>
          </a:r>
        </a:p>
        <a:p>
          <a:r>
            <a:rPr lang="id-ID" sz="1400">
              <a:solidFill>
                <a:srgbClr val="FF0000"/>
              </a:solidFill>
            </a:rPr>
            <a:t>bagian lainnya akan otomatis terisi dari form - form lainnya  </a:t>
          </a:r>
        </a:p>
      </xdr:txBody>
    </xdr:sp>
    <xdr:clientData/>
  </xdr:oneCellAnchor>
  <xdr:twoCellAnchor>
    <xdr:from>
      <xdr:col>8</xdr:col>
      <xdr:colOff>133350</xdr:colOff>
      <xdr:row>5</xdr:row>
      <xdr:rowOff>0</xdr:rowOff>
    </xdr:from>
    <xdr:to>
      <xdr:col>8</xdr:col>
      <xdr:colOff>428625</xdr:colOff>
      <xdr:row>11</xdr:row>
      <xdr:rowOff>76200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D033361F-4506-BBB2-44F3-DDB71868BC7C}"/>
            </a:ext>
          </a:extLst>
        </xdr:cNvPr>
        <xdr:cNvSpPr/>
      </xdr:nvSpPr>
      <xdr:spPr>
        <a:xfrm>
          <a:off x="8258175" y="1000125"/>
          <a:ext cx="295275" cy="1228725"/>
        </a:xfrm>
        <a:prstGeom prst="rightBrace">
          <a:avLst/>
        </a:prstGeom>
        <a:ln w="1905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ID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Materi%20DPU%20Kubar%20April%2024\Latihan%20TKDN%20Konsultansi\CONTOH%20HPS%20Waktu%20Penugasan.xlsx" TargetMode="External"/><Relationship Id="rId1" Type="http://schemas.openxmlformats.org/officeDocument/2006/relationships/externalLinkPath" Target="CONTOH%20HPS%20Waktu%20Penugas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PS"/>
      <sheetName val="MM"/>
      <sheetName val="Renumerasi"/>
      <sheetName val="JADWAL"/>
      <sheetName val="Time Schedule"/>
      <sheetName val="Billing Rate"/>
      <sheetName val="Sheet2"/>
    </sheetNames>
    <sheetDataSet>
      <sheetData sheetId="0"/>
      <sheetData sheetId="1">
        <row r="11">
          <cell r="A11" t="str">
            <v>A</v>
          </cell>
          <cell r="B11" t="str">
            <v>TENAGA AHLI</v>
          </cell>
        </row>
        <row r="12">
          <cell r="A12">
            <v>1</v>
          </cell>
          <cell r="B12" t="str">
            <v>Team leader</v>
          </cell>
          <cell r="C12" t="str">
            <v>Org/Bln</v>
          </cell>
          <cell r="D12">
            <v>1</v>
          </cell>
          <cell r="F12">
            <v>2</v>
          </cell>
          <cell r="H12">
            <v>41207000</v>
          </cell>
        </row>
        <row r="13">
          <cell r="A13">
            <v>2</v>
          </cell>
          <cell r="B13" t="str">
            <v>Tenaga Ahli Arsitektur  (2 Orang)</v>
          </cell>
          <cell r="C13" t="str">
            <v>Org/Bln</v>
          </cell>
          <cell r="D13">
            <v>2</v>
          </cell>
          <cell r="F13">
            <v>2</v>
          </cell>
          <cell r="H13">
            <v>25002000</v>
          </cell>
        </row>
        <row r="14">
          <cell r="A14">
            <v>3</v>
          </cell>
          <cell r="B14" t="str">
            <v xml:space="preserve">Tenaga Ahli Struktur </v>
          </cell>
          <cell r="C14" t="str">
            <v>Org/Bln</v>
          </cell>
          <cell r="D14">
            <v>1</v>
          </cell>
          <cell r="F14">
            <v>2</v>
          </cell>
          <cell r="H14">
            <v>25002000</v>
          </cell>
        </row>
        <row r="18">
          <cell r="A18" t="str">
            <v>B</v>
          </cell>
          <cell r="B18" t="str">
            <v>TENAGA SUB PROFESIONAL</v>
          </cell>
        </row>
        <row r="19">
          <cell r="A19">
            <v>1</v>
          </cell>
          <cell r="B19" t="str">
            <v>Asisten Ahli Arsitektur (2 Orang)</v>
          </cell>
          <cell r="C19" t="str">
            <v>Org/Bln</v>
          </cell>
          <cell r="D19">
            <v>2</v>
          </cell>
          <cell r="F19">
            <v>2</v>
          </cell>
          <cell r="H19">
            <v>12248100</v>
          </cell>
        </row>
        <row r="20">
          <cell r="A20">
            <v>2</v>
          </cell>
          <cell r="B20" t="str">
            <v>Asisten Ahli Struktur</v>
          </cell>
          <cell r="C20" t="str">
            <v>Org/Bln</v>
          </cell>
          <cell r="D20">
            <v>1</v>
          </cell>
          <cell r="F20">
            <v>1</v>
          </cell>
          <cell r="H20">
            <v>12248100</v>
          </cell>
        </row>
        <row r="21">
          <cell r="A21">
            <v>3</v>
          </cell>
          <cell r="B21" t="str">
            <v>Asisten Ahli Mekanikal</v>
          </cell>
          <cell r="C21" t="str">
            <v>Org/Bln</v>
          </cell>
          <cell r="D21">
            <v>1</v>
          </cell>
          <cell r="F21">
            <v>1</v>
          </cell>
          <cell r="H21">
            <v>12248100</v>
          </cell>
        </row>
        <row r="23">
          <cell r="A23" t="str">
            <v>C</v>
          </cell>
          <cell r="B23" t="str">
            <v>TENAGA PENDUKUNG</v>
          </cell>
        </row>
        <row r="24">
          <cell r="A24">
            <v>1</v>
          </cell>
          <cell r="B24" t="str">
            <v>Tenaga Juru Gambar / Drafter (6 Orang)</v>
          </cell>
          <cell r="C24" t="str">
            <v>Org/Bln</v>
          </cell>
          <cell r="D24">
            <v>6</v>
          </cell>
          <cell r="F24">
            <v>1.5</v>
          </cell>
          <cell r="H24">
            <v>10228700</v>
          </cell>
        </row>
        <row r="25">
          <cell r="A25">
            <v>2</v>
          </cell>
          <cell r="B25" t="str">
            <v>Surveyor</v>
          </cell>
          <cell r="C25" t="str">
            <v>Org/Bln</v>
          </cell>
          <cell r="D25">
            <v>4</v>
          </cell>
          <cell r="F25">
            <v>0.5</v>
          </cell>
          <cell r="H25">
            <v>9658000</v>
          </cell>
        </row>
        <row r="26">
          <cell r="A26">
            <v>3</v>
          </cell>
          <cell r="B26" t="str">
            <v>Operator Komputer</v>
          </cell>
          <cell r="C26" t="str">
            <v>Org/Bln</v>
          </cell>
          <cell r="D26">
            <v>2</v>
          </cell>
          <cell r="F26">
            <v>2</v>
          </cell>
          <cell r="H26">
            <v>5838700</v>
          </cell>
        </row>
        <row r="27">
          <cell r="A27">
            <v>4</v>
          </cell>
          <cell r="B27" t="str">
            <v>Administrator</v>
          </cell>
          <cell r="C27" t="str">
            <v>Org/Bln</v>
          </cell>
          <cell r="D27">
            <v>1</v>
          </cell>
          <cell r="F27">
            <v>2</v>
          </cell>
          <cell r="H27">
            <v>6497200</v>
          </cell>
        </row>
        <row r="28">
          <cell r="A28">
            <v>5</v>
          </cell>
          <cell r="B28" t="str">
            <v>Driver</v>
          </cell>
          <cell r="C28" t="str">
            <v>Org/Bln</v>
          </cell>
          <cell r="D28">
            <v>1</v>
          </cell>
          <cell r="F28">
            <v>2</v>
          </cell>
          <cell r="H28">
            <v>4565600</v>
          </cell>
        </row>
        <row r="34">
          <cell r="A34" t="str">
            <v>A</v>
          </cell>
          <cell r="B34" t="str">
            <v>BIAYA LAPORAN</v>
          </cell>
        </row>
        <row r="35">
          <cell r="A35">
            <v>1</v>
          </cell>
          <cell r="B35" t="str">
            <v>Laporan Pendahuluan</v>
          </cell>
          <cell r="C35" t="str">
            <v>Eks</v>
          </cell>
          <cell r="D35">
            <v>1</v>
          </cell>
          <cell r="F35">
            <v>3</v>
          </cell>
          <cell r="H35">
            <v>150000</v>
          </cell>
        </row>
        <row r="36">
          <cell r="A36">
            <v>2</v>
          </cell>
          <cell r="B36" t="str">
            <v>Laporan Antara</v>
          </cell>
          <cell r="C36" t="str">
            <v>Eks</v>
          </cell>
          <cell r="D36">
            <v>1</v>
          </cell>
          <cell r="F36">
            <v>3</v>
          </cell>
          <cell r="H36">
            <v>200000</v>
          </cell>
        </row>
        <row r="37">
          <cell r="A37">
            <v>3</v>
          </cell>
          <cell r="B37" t="str">
            <v>Draft Laporan Akhir</v>
          </cell>
          <cell r="C37" t="str">
            <v>Eks</v>
          </cell>
          <cell r="D37">
            <v>1</v>
          </cell>
          <cell r="F37">
            <v>3</v>
          </cell>
          <cell r="H37">
            <v>250000</v>
          </cell>
        </row>
        <row r="38">
          <cell r="A38">
            <v>4</v>
          </cell>
          <cell r="B38" t="str">
            <v xml:space="preserve">Laporan Akhir </v>
          </cell>
        </row>
        <row r="39">
          <cell r="B39" t="str">
            <v>- Gambar Kerja A2</v>
          </cell>
          <cell r="C39" t="str">
            <v>Eks</v>
          </cell>
          <cell r="D39">
            <v>1</v>
          </cell>
          <cell r="F39">
            <v>3</v>
          </cell>
          <cell r="H39">
            <v>4700000</v>
          </cell>
        </row>
        <row r="40">
          <cell r="B40" t="str">
            <v>- Spesifikasi Teknis</v>
          </cell>
          <cell r="C40" t="str">
            <v>Eks</v>
          </cell>
          <cell r="D40">
            <v>1</v>
          </cell>
          <cell r="F40">
            <v>3</v>
          </cell>
          <cell r="H40">
            <v>250000</v>
          </cell>
        </row>
        <row r="41">
          <cell r="B41" t="str">
            <v>- Rencana Anggaran Biaya (RAB)</v>
          </cell>
          <cell r="C41" t="str">
            <v>Eks</v>
          </cell>
          <cell r="D41">
            <v>1</v>
          </cell>
          <cell r="F41">
            <v>3</v>
          </cell>
          <cell r="H41">
            <v>250000</v>
          </cell>
        </row>
        <row r="42">
          <cell r="B42" t="str">
            <v>- Bill of Quantity (BoQ)</v>
          </cell>
          <cell r="C42" t="str">
            <v>Eks</v>
          </cell>
          <cell r="D42">
            <v>1</v>
          </cell>
          <cell r="F42">
            <v>3</v>
          </cell>
          <cell r="H42">
            <v>250000</v>
          </cell>
        </row>
        <row r="43">
          <cell r="A43">
            <v>5</v>
          </cell>
          <cell r="B43" t="str">
            <v>Gambar 3 D (ukuran A2 dibingkai)</v>
          </cell>
          <cell r="C43" t="str">
            <v>Unit</v>
          </cell>
          <cell r="D43">
            <v>1</v>
          </cell>
          <cell r="F43">
            <v>3</v>
          </cell>
          <cell r="H43">
            <v>1500000</v>
          </cell>
        </row>
        <row r="46">
          <cell r="A46" t="str">
            <v>B</v>
          </cell>
          <cell r="B46" t="str">
            <v xml:space="preserve">BIAYA ALAT TULIS HABIS PAKAI </v>
          </cell>
        </row>
        <row r="47">
          <cell r="A47">
            <v>1</v>
          </cell>
          <cell r="B47" t="str">
            <v>Kertas HVS F4 80 gram</v>
          </cell>
          <cell r="C47" t="str">
            <v>Rim</v>
          </cell>
          <cell r="G47">
            <v>20</v>
          </cell>
          <cell r="H47">
            <v>60000</v>
          </cell>
        </row>
        <row r="48">
          <cell r="A48">
            <v>2</v>
          </cell>
          <cell r="B48" t="str">
            <v>Kertas HVS A3 80 gram</v>
          </cell>
          <cell r="C48" t="str">
            <v>Rim</v>
          </cell>
          <cell r="G48">
            <v>10</v>
          </cell>
          <cell r="H48">
            <v>175000</v>
          </cell>
        </row>
        <row r="49">
          <cell r="A49">
            <v>3</v>
          </cell>
          <cell r="B49" t="str">
            <v>Flasdisk 128 GB</v>
          </cell>
          <cell r="C49" t="str">
            <v>Buah</v>
          </cell>
          <cell r="G49">
            <v>10</v>
          </cell>
          <cell r="H49">
            <v>300000</v>
          </cell>
        </row>
        <row r="50">
          <cell r="A50">
            <v>4</v>
          </cell>
          <cell r="B50" t="str">
            <v>Hardisk Eksternal 1 TB</v>
          </cell>
          <cell r="C50" t="str">
            <v>Buah</v>
          </cell>
          <cell r="G50">
            <v>3</v>
          </cell>
          <cell r="H50">
            <v>1500000</v>
          </cell>
        </row>
        <row r="53">
          <cell r="A53" t="str">
            <v>C</v>
          </cell>
          <cell r="B53" t="str">
            <v xml:space="preserve">BIAYA LISTRIK DAN KOMUNIKASI </v>
          </cell>
        </row>
        <row r="54">
          <cell r="A54">
            <v>1</v>
          </cell>
          <cell r="B54" t="str">
            <v>Biaya Komunikasi (Telp, Fax dan Internet)</v>
          </cell>
          <cell r="C54" t="str">
            <v>Bulan</v>
          </cell>
          <cell r="D54">
            <v>1</v>
          </cell>
          <cell r="F54">
            <v>2</v>
          </cell>
          <cell r="H54">
            <v>7750000</v>
          </cell>
        </row>
        <row r="56">
          <cell r="A56" t="str">
            <v>D</v>
          </cell>
          <cell r="B56" t="str">
            <v xml:space="preserve">BIAYA SEWA KANTOR DAN PERALATAN </v>
          </cell>
        </row>
        <row r="57">
          <cell r="A57">
            <v>1</v>
          </cell>
          <cell r="B57" t="str">
            <v>Sewa Komputer Desktop (2 unit)</v>
          </cell>
          <cell r="C57" t="str">
            <v>Unit/bulan</v>
          </cell>
          <cell r="D57">
            <v>2</v>
          </cell>
          <cell r="F57">
            <v>2</v>
          </cell>
          <cell r="H57">
            <v>1136250</v>
          </cell>
        </row>
        <row r="58">
          <cell r="A58">
            <v>2</v>
          </cell>
          <cell r="B58" t="str">
            <v>Sewa Laptop</v>
          </cell>
          <cell r="C58" t="str">
            <v>Unit/bulan</v>
          </cell>
          <cell r="D58">
            <v>1</v>
          </cell>
          <cell r="F58">
            <v>2</v>
          </cell>
          <cell r="H58">
            <v>1818000</v>
          </cell>
        </row>
        <row r="59">
          <cell r="A59">
            <v>3</v>
          </cell>
          <cell r="B59" t="str">
            <v>Sewa Printer A3 Warna</v>
          </cell>
          <cell r="C59" t="str">
            <v>Unit/bulan</v>
          </cell>
          <cell r="D59">
            <v>1</v>
          </cell>
          <cell r="F59">
            <v>2</v>
          </cell>
          <cell r="H59">
            <v>863550</v>
          </cell>
        </row>
        <row r="62">
          <cell r="A62" t="str">
            <v>E</v>
          </cell>
          <cell r="B62" t="str">
            <v>BIAYA PENERAPAN SMKK</v>
          </cell>
        </row>
        <row r="63">
          <cell r="A63">
            <v>1</v>
          </cell>
          <cell r="B63" t="str">
            <v>Pembuatan Dokumen RKK</v>
          </cell>
          <cell r="C63" t="str">
            <v>Set</v>
          </cell>
          <cell r="D63">
            <v>1</v>
          </cell>
          <cell r="F63">
            <v>1</v>
          </cell>
          <cell r="H63">
            <v>500000</v>
          </cell>
        </row>
        <row r="64">
          <cell r="A64">
            <v>2</v>
          </cell>
          <cell r="B64" t="str">
            <v>Fasilitas sarana, prasarana, dan alat kesehatan</v>
          </cell>
        </row>
        <row r="65">
          <cell r="B65" t="str">
            <v>- Thermo Gun</v>
          </cell>
          <cell r="C65" t="str">
            <v>Buah</v>
          </cell>
          <cell r="G65">
            <v>2</v>
          </cell>
          <cell r="H65">
            <v>450000</v>
          </cell>
        </row>
        <row r="66">
          <cell r="B66" t="str">
            <v>- Masker</v>
          </cell>
          <cell r="C66" t="str">
            <v>Box</v>
          </cell>
          <cell r="G66">
            <v>4</v>
          </cell>
          <cell r="H66">
            <v>105000</v>
          </cell>
        </row>
        <row r="67">
          <cell r="A67">
            <v>3</v>
          </cell>
          <cell r="B67" t="str">
            <v>Kegiatan dan peralatan terkait pengendalian risiko Keselamatan Konstruksi</v>
          </cell>
        </row>
        <row r="68">
          <cell r="B68" t="str">
            <v>- Alat Pemadam Api Ringan</v>
          </cell>
          <cell r="C68" t="str">
            <v>unit</v>
          </cell>
          <cell r="G68">
            <v>2</v>
          </cell>
          <cell r="H68">
            <v>600000</v>
          </cell>
        </row>
      </sheetData>
      <sheetData sheetId="2"/>
      <sheetData sheetId="3"/>
      <sheetData sheetId="4"/>
      <sheetData sheetId="5"/>
      <sheetData sheetId="6">
        <row r="13">
          <cell r="E13" t="str">
            <v>(S2)  Arsitektur - SKA Utama Ahli Arsitek (101)</v>
          </cell>
        </row>
        <row r="14">
          <cell r="E14" t="str">
            <v>(S1)  Arsitektur - SKA Madya  Ahli Arsitek (101)</v>
          </cell>
        </row>
        <row r="15">
          <cell r="E15" t="str">
            <v>(S1) Teknik Sipil - SKA Madya Ahli Teknik Bangunan Gedung (201)</v>
          </cell>
        </row>
        <row r="18">
          <cell r="E18" t="str">
            <v xml:space="preserve">Min. (S1) Teknik Arsitektur </v>
          </cell>
        </row>
        <row r="19">
          <cell r="E19" t="str">
            <v xml:space="preserve">Min. (S1) Teknik Sipil </v>
          </cell>
        </row>
        <row r="20">
          <cell r="E20" t="str">
            <v xml:space="preserve">Min. (S1) Teknik Mesin 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kdn.kemenperin.go.id/sertifikat_perush.php?id=v0ara4QC-oEWbTNttDXnFJy6ZuUhK-HRf7q-bcvXf3w,&amp;id_siinas=lkHdSLbrF6viJh3zlU97PvxxI0ZPE0AMfZwTkuueYVY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O34"/>
  <sheetViews>
    <sheetView topLeftCell="A8" zoomScale="145" zoomScaleNormal="145" workbookViewId="0">
      <selection activeCell="G21" sqref="G21"/>
    </sheetView>
  </sheetViews>
  <sheetFormatPr defaultRowHeight="14.5" x14ac:dyDescent="0.35"/>
  <cols>
    <col min="1" max="1" width="5.36328125" customWidth="1"/>
    <col min="2" max="2" width="27.6328125" customWidth="1"/>
    <col min="3" max="3" width="2.453125" customWidth="1"/>
    <col min="4" max="4" width="11.36328125" customWidth="1"/>
    <col min="5" max="5" width="12.7265625" customWidth="1"/>
    <col min="6" max="6" width="8.6328125" style="62" customWidth="1"/>
    <col min="7" max="7" width="8.6328125" style="118" customWidth="1"/>
    <col min="8" max="8" width="8.6328125" style="62" customWidth="1"/>
    <col min="9" max="9" width="11.7265625" style="131" customWidth="1"/>
    <col min="10" max="10" width="12" customWidth="1"/>
    <col min="11" max="11" width="12.90625" customWidth="1"/>
    <col min="12" max="12" width="15.6328125" customWidth="1"/>
    <col min="13" max="13" width="8.6328125" customWidth="1"/>
    <col min="14" max="14" width="11.6328125" customWidth="1"/>
  </cols>
  <sheetData>
    <row r="1" spans="1:15" ht="19.5" customHeight="1" x14ac:dyDescent="0.35">
      <c r="A1" s="453" t="s">
        <v>103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</row>
    <row r="2" spans="1:15" ht="20.149999999999999" customHeight="1" x14ac:dyDescent="0.35">
      <c r="A2" s="453" t="s">
        <v>34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5" ht="15" thickBot="1" x14ac:dyDescent="0.4">
      <c r="A3" s="1"/>
      <c r="B3" s="2"/>
      <c r="C3" s="2"/>
      <c r="D3" s="2"/>
      <c r="E3" s="2"/>
      <c r="F3" s="3"/>
      <c r="G3" s="112"/>
      <c r="H3" s="119"/>
      <c r="I3" s="125"/>
      <c r="J3" s="4"/>
      <c r="K3" s="454"/>
      <c r="L3" s="454"/>
      <c r="M3" s="4"/>
    </row>
    <row r="4" spans="1:15" x14ac:dyDescent="0.35">
      <c r="A4" s="5" t="s">
        <v>35</v>
      </c>
      <c r="B4" s="6"/>
      <c r="C4" s="7" t="s">
        <v>1</v>
      </c>
      <c r="D4" s="8" t="str">
        <f>'FORM D.7'!D6</f>
        <v>PT ABC</v>
      </c>
      <c r="E4" s="7"/>
      <c r="F4" s="9"/>
      <c r="G4" s="113"/>
      <c r="H4" s="120"/>
      <c r="I4" s="126"/>
      <c r="J4" s="6"/>
      <c r="K4" s="6"/>
      <c r="L4" s="6"/>
      <c r="M4" s="10"/>
    </row>
    <row r="5" spans="1:15" x14ac:dyDescent="0.35">
      <c r="A5" s="11" t="s">
        <v>31</v>
      </c>
      <c r="B5" s="12"/>
      <c r="C5" s="13" t="s">
        <v>1</v>
      </c>
      <c r="D5" s="14" t="str">
        <f>'FORM D.7'!D7</f>
        <v>A</v>
      </c>
      <c r="E5" s="13"/>
      <c r="F5" s="59"/>
      <c r="G5" s="114"/>
      <c r="H5" s="121"/>
      <c r="I5" s="127"/>
      <c r="J5" s="12"/>
      <c r="K5" s="12"/>
      <c r="L5" s="12"/>
      <c r="M5" s="16"/>
    </row>
    <row r="6" spans="1:15" x14ac:dyDescent="0.35">
      <c r="A6" s="11" t="s">
        <v>36</v>
      </c>
      <c r="B6" s="12"/>
      <c r="C6" s="13" t="s">
        <v>1</v>
      </c>
      <c r="D6" s="14" t="str">
        <f>'FORM D.7'!D8</f>
        <v>Jasa Konsultansi</v>
      </c>
      <c r="E6" s="13"/>
      <c r="F6" s="59"/>
      <c r="G6" s="114"/>
      <c r="H6" s="121"/>
      <c r="I6" s="127"/>
      <c r="J6" s="12"/>
      <c r="K6" s="12"/>
      <c r="L6" s="12"/>
      <c r="M6" s="16"/>
    </row>
    <row r="7" spans="1:15" x14ac:dyDescent="0.35">
      <c r="A7" s="11" t="s">
        <v>37</v>
      </c>
      <c r="B7" s="12"/>
      <c r="C7" s="13" t="s">
        <v>1</v>
      </c>
      <c r="D7" s="14" t="str">
        <f>'FORM D.7'!D9</f>
        <v>Dinas ….................</v>
      </c>
      <c r="E7" s="13"/>
      <c r="F7" s="59"/>
      <c r="G7" s="114"/>
      <c r="H7" s="121"/>
      <c r="I7" s="127"/>
      <c r="J7" s="12"/>
      <c r="K7" s="12"/>
      <c r="L7" s="12"/>
      <c r="M7" s="16"/>
    </row>
    <row r="8" spans="1:15" x14ac:dyDescent="0.35">
      <c r="A8" s="11" t="s">
        <v>38</v>
      </c>
      <c r="B8" s="12"/>
      <c r="C8" s="13" t="s">
        <v>1</v>
      </c>
      <c r="D8" s="14">
        <f>'FORM D.7'!D10</f>
        <v>123456</v>
      </c>
      <c r="E8" s="17"/>
      <c r="F8" s="59"/>
      <c r="G8" s="114"/>
      <c r="H8" s="121"/>
      <c r="I8" s="127"/>
      <c r="J8" s="12"/>
      <c r="K8" s="12"/>
      <c r="L8" s="12"/>
      <c r="M8" s="16"/>
    </row>
    <row r="9" spans="1:15" ht="15" thickBot="1" x14ac:dyDescent="0.4">
      <c r="A9" s="18"/>
      <c r="B9" s="19"/>
      <c r="C9" s="20"/>
      <c r="D9" s="20"/>
      <c r="E9" s="21"/>
      <c r="F9" s="58"/>
      <c r="G9" s="115"/>
      <c r="H9" s="122"/>
      <c r="I9" s="128"/>
      <c r="J9" s="22"/>
      <c r="K9" s="22"/>
      <c r="L9" s="22"/>
      <c r="M9" s="23"/>
    </row>
    <row r="10" spans="1:15" s="280" customFormat="1" ht="15" customHeight="1" x14ac:dyDescent="0.35">
      <c r="A10" s="455" t="s">
        <v>3</v>
      </c>
      <c r="B10" s="457" t="s">
        <v>4</v>
      </c>
      <c r="C10" s="457"/>
      <c r="D10" s="457" t="s">
        <v>2</v>
      </c>
      <c r="E10" s="457" t="s">
        <v>40</v>
      </c>
      <c r="F10" s="463" t="s">
        <v>6</v>
      </c>
      <c r="G10" s="460" t="s">
        <v>41</v>
      </c>
      <c r="H10" s="465" t="s">
        <v>5</v>
      </c>
      <c r="I10" s="336" t="s">
        <v>42</v>
      </c>
      <c r="J10" s="473" t="s">
        <v>7</v>
      </c>
      <c r="K10" s="457"/>
      <c r="L10" s="457"/>
      <c r="M10" s="337" t="s">
        <v>43</v>
      </c>
    </row>
    <row r="11" spans="1:15" s="280" customFormat="1" x14ac:dyDescent="0.35">
      <c r="A11" s="456"/>
      <c r="B11" s="458"/>
      <c r="C11" s="458"/>
      <c r="D11" s="458"/>
      <c r="E11" s="458"/>
      <c r="F11" s="464"/>
      <c r="G11" s="461"/>
      <c r="H11" s="466"/>
      <c r="I11" s="338" t="s">
        <v>5</v>
      </c>
      <c r="J11" s="459" t="s">
        <v>8</v>
      </c>
      <c r="K11" s="459" t="s">
        <v>9</v>
      </c>
      <c r="L11" s="459" t="s">
        <v>10</v>
      </c>
      <c r="M11" s="339" t="s">
        <v>44</v>
      </c>
    </row>
    <row r="12" spans="1:15" s="280" customFormat="1" x14ac:dyDescent="0.35">
      <c r="A12" s="456"/>
      <c r="B12" s="458"/>
      <c r="C12" s="458"/>
      <c r="D12" s="458"/>
      <c r="E12" s="458"/>
      <c r="F12" s="464"/>
      <c r="G12" s="462"/>
      <c r="H12" s="467"/>
      <c r="I12" s="340" t="s">
        <v>48</v>
      </c>
      <c r="J12" s="459"/>
      <c r="K12" s="459"/>
      <c r="L12" s="459"/>
      <c r="M12" s="341" t="s">
        <v>25</v>
      </c>
    </row>
    <row r="13" spans="1:15" s="280" customFormat="1" ht="15" customHeight="1" thickBot="1" x14ac:dyDescent="0.4">
      <c r="A13" s="342" t="s">
        <v>11</v>
      </c>
      <c r="B13" s="476" t="s">
        <v>12</v>
      </c>
      <c r="C13" s="477"/>
      <c r="D13" s="342" t="s">
        <v>13</v>
      </c>
      <c r="E13" s="342" t="s">
        <v>14</v>
      </c>
      <c r="F13" s="343" t="s">
        <v>15</v>
      </c>
      <c r="G13" s="344" t="s">
        <v>16</v>
      </c>
      <c r="H13" s="345" t="s">
        <v>17</v>
      </c>
      <c r="I13" s="346" t="s">
        <v>18</v>
      </c>
      <c r="J13" s="474" t="s">
        <v>19</v>
      </c>
      <c r="K13" s="475"/>
      <c r="L13" s="475"/>
      <c r="M13" s="347" t="s">
        <v>20</v>
      </c>
      <c r="N13" s="280" t="s">
        <v>142</v>
      </c>
      <c r="O13" s="280" t="s">
        <v>143</v>
      </c>
    </row>
    <row r="14" spans="1:15" s="280" customFormat="1" ht="9" customHeight="1" thickBot="1" x14ac:dyDescent="0.4">
      <c r="A14" s="314"/>
      <c r="B14" s="315"/>
      <c r="C14" s="315"/>
      <c r="D14" s="315"/>
      <c r="E14" s="315"/>
      <c r="F14" s="316"/>
      <c r="G14" s="317"/>
      <c r="H14" s="318"/>
      <c r="I14" s="319"/>
      <c r="J14" s="320" t="s">
        <v>96</v>
      </c>
      <c r="K14" s="320" t="s">
        <v>95</v>
      </c>
      <c r="L14" s="320" t="s">
        <v>97</v>
      </c>
      <c r="M14" s="321"/>
    </row>
    <row r="15" spans="1:15" x14ac:dyDescent="0.35">
      <c r="A15" s="250" t="str">
        <f>[1]HPS!A46</f>
        <v>B</v>
      </c>
      <c r="B15" s="288" t="str">
        <f>[1]HPS!B46</f>
        <v xml:space="preserve">BIAYA ALAT TULIS HABIS PAKAI </v>
      </c>
      <c r="C15" s="289"/>
      <c r="D15" s="247"/>
      <c r="E15" s="248"/>
      <c r="F15" s="254"/>
      <c r="G15" s="244"/>
      <c r="H15" s="245"/>
      <c r="I15" s="246"/>
      <c r="J15" s="227">
        <f>ROUNDUP((F15*G15*I15),2)</f>
        <v>0</v>
      </c>
      <c r="K15" s="227">
        <f>ROUNDUP(((100%-F15)*G15*I15),2)</f>
        <v>0</v>
      </c>
      <c r="L15" s="227">
        <f>ROUNDUP((J15+K15),2)</f>
        <v>0</v>
      </c>
      <c r="M15" s="228">
        <f>IF(ISERROR(J15/'FORM D.7'!$F$18*100),,J15/'FORM D.7'!$F$18*100)</f>
        <v>0</v>
      </c>
      <c r="N15" s="260"/>
    </row>
    <row r="16" spans="1:15" x14ac:dyDescent="0.35">
      <c r="A16" s="25">
        <f>[1]HPS!A47</f>
        <v>1</v>
      </c>
      <c r="B16" s="287" t="str">
        <f>[1]HPS!B47</f>
        <v>Kertas HVS F4 80 gram</v>
      </c>
      <c r="C16" s="27"/>
      <c r="D16" s="31" t="s">
        <v>150</v>
      </c>
      <c r="E16" s="28" t="s">
        <v>149</v>
      </c>
      <c r="F16" s="255">
        <v>0.74990000000000001</v>
      </c>
      <c r="G16" s="116">
        <f>[1]HPS!G47</f>
        <v>20</v>
      </c>
      <c r="H16" s="281" t="str">
        <f>[1]HPS!C47</f>
        <v>Rim</v>
      </c>
      <c r="I16" s="129">
        <f>[1]HPS!H47</f>
        <v>60000</v>
      </c>
      <c r="J16" s="29">
        <f t="shared" ref="J16:J24" si="0">ROUNDUP((F16*G16*I16),2)</f>
        <v>899880</v>
      </c>
      <c r="K16" s="29">
        <f t="shared" ref="K16:K24" si="1">ROUNDUP(((100%-F16)*G16*I16),2)</f>
        <v>300120</v>
      </c>
      <c r="L16" s="29">
        <f t="shared" ref="L16:L24" si="2">ROUNDUP((J16+K16),2)</f>
        <v>1200000</v>
      </c>
      <c r="M16" s="30">
        <f>IF(ISERROR(J16/'FORM D.7'!$F$18*100),,J16/'FORM D.7'!$F$18*100)</f>
        <v>6.9381649961449492</v>
      </c>
      <c r="N16" s="260" t="s">
        <v>152</v>
      </c>
    </row>
    <row r="17" spans="1:13" x14ac:dyDescent="0.35">
      <c r="A17" s="25">
        <f>[1]HPS!A48</f>
        <v>2</v>
      </c>
      <c r="B17" s="287" t="str">
        <f>[1]HPS!B48</f>
        <v>Kertas HVS A3 80 gram</v>
      </c>
      <c r="C17" s="27"/>
      <c r="D17" s="31" t="s">
        <v>151</v>
      </c>
      <c r="E17" s="28" t="str">
        <f>E16</f>
        <v>Indonesia</v>
      </c>
      <c r="F17" s="255">
        <f>F16</f>
        <v>0.74990000000000001</v>
      </c>
      <c r="G17" s="116">
        <f>[1]HPS!G48</f>
        <v>10</v>
      </c>
      <c r="H17" s="281" t="str">
        <f>[1]HPS!C48</f>
        <v>Rim</v>
      </c>
      <c r="I17" s="129">
        <f>[1]HPS!H48</f>
        <v>175000</v>
      </c>
      <c r="J17" s="29">
        <f t="shared" si="0"/>
        <v>1312325</v>
      </c>
      <c r="K17" s="29">
        <f t="shared" si="1"/>
        <v>437675</v>
      </c>
      <c r="L17" s="29">
        <f t="shared" si="2"/>
        <v>1750000</v>
      </c>
      <c r="M17" s="30">
        <f>IF(ISERROR(J17/'FORM D.7'!$F$18*100),,J17/'FORM D.7'!$F$18*100)</f>
        <v>10.118157286044719</v>
      </c>
    </row>
    <row r="18" spans="1:13" x14ac:dyDescent="0.35">
      <c r="A18" s="169"/>
      <c r="B18" s="287"/>
      <c r="C18" s="27"/>
      <c r="D18" s="31"/>
      <c r="E18" s="28"/>
      <c r="F18" s="263"/>
      <c r="G18" s="116"/>
      <c r="H18" s="281"/>
      <c r="I18" s="129"/>
      <c r="J18" s="185">
        <f t="shared" si="0"/>
        <v>0</v>
      </c>
      <c r="K18" s="185">
        <f t="shared" si="1"/>
        <v>0</v>
      </c>
      <c r="L18" s="185">
        <f t="shared" si="2"/>
        <v>0</v>
      </c>
      <c r="M18" s="186">
        <v>0</v>
      </c>
    </row>
    <row r="19" spans="1:13" x14ac:dyDescent="0.35">
      <c r="A19" s="25"/>
      <c r="B19" s="287"/>
      <c r="C19" s="27"/>
      <c r="D19" s="27"/>
      <c r="E19" s="28"/>
      <c r="F19" s="263"/>
      <c r="G19" s="116"/>
      <c r="H19" s="123"/>
      <c r="I19" s="129"/>
      <c r="J19" s="29">
        <f t="shared" si="0"/>
        <v>0</v>
      </c>
      <c r="K19" s="29">
        <f t="shared" si="1"/>
        <v>0</v>
      </c>
      <c r="L19" s="29">
        <f t="shared" si="2"/>
        <v>0</v>
      </c>
      <c r="M19" s="30">
        <v>0</v>
      </c>
    </row>
    <row r="20" spans="1:13" x14ac:dyDescent="0.35">
      <c r="A20" s="25"/>
      <c r="B20" s="287"/>
      <c r="C20" s="27"/>
      <c r="D20" s="27"/>
      <c r="E20" s="28"/>
      <c r="F20" s="263"/>
      <c r="G20" s="116"/>
      <c r="H20" s="123"/>
      <c r="I20" s="129"/>
      <c r="J20" s="29">
        <f t="shared" si="0"/>
        <v>0</v>
      </c>
      <c r="K20" s="29">
        <f t="shared" si="1"/>
        <v>0</v>
      </c>
      <c r="L20" s="29">
        <f t="shared" si="2"/>
        <v>0</v>
      </c>
      <c r="M20" s="30">
        <v>0</v>
      </c>
    </row>
    <row r="21" spans="1:13" x14ac:dyDescent="0.35">
      <c r="A21" s="25"/>
      <c r="B21" s="26"/>
      <c r="C21" s="242"/>
      <c r="D21" s="27"/>
      <c r="E21" s="28"/>
      <c r="F21" s="255"/>
      <c r="G21" s="116"/>
      <c r="H21" s="123"/>
      <c r="I21" s="129"/>
      <c r="J21" s="29">
        <f t="shared" si="0"/>
        <v>0</v>
      </c>
      <c r="K21" s="29">
        <f t="shared" si="1"/>
        <v>0</v>
      </c>
      <c r="L21" s="29">
        <f t="shared" si="2"/>
        <v>0</v>
      </c>
      <c r="M21" s="30">
        <v>0</v>
      </c>
    </row>
    <row r="22" spans="1:13" x14ac:dyDescent="0.35">
      <c r="A22" s="25"/>
      <c r="B22" s="26"/>
      <c r="C22" s="243"/>
      <c r="D22" s="27"/>
      <c r="E22" s="28"/>
      <c r="F22" s="255"/>
      <c r="G22" s="116"/>
      <c r="H22" s="123"/>
      <c r="I22" s="129"/>
      <c r="J22" s="29">
        <f t="shared" si="0"/>
        <v>0</v>
      </c>
      <c r="K22" s="29">
        <f t="shared" si="1"/>
        <v>0</v>
      </c>
      <c r="L22" s="29">
        <f t="shared" si="2"/>
        <v>0</v>
      </c>
      <c r="M22" s="30">
        <v>0</v>
      </c>
    </row>
    <row r="23" spans="1:13" x14ac:dyDescent="0.35">
      <c r="A23" s="25"/>
      <c r="B23" s="26"/>
      <c r="C23" s="242"/>
      <c r="D23" s="27"/>
      <c r="E23" s="28"/>
      <c r="F23" s="255"/>
      <c r="G23" s="116"/>
      <c r="H23" s="123"/>
      <c r="I23" s="129"/>
      <c r="J23" s="29">
        <f t="shared" si="0"/>
        <v>0</v>
      </c>
      <c r="K23" s="29">
        <f t="shared" si="1"/>
        <v>0</v>
      </c>
      <c r="L23" s="29">
        <f t="shared" si="2"/>
        <v>0</v>
      </c>
      <c r="M23" s="30">
        <v>0</v>
      </c>
    </row>
    <row r="24" spans="1:13" ht="15" thickBot="1" x14ac:dyDescent="0.4">
      <c r="A24" s="25"/>
      <c r="B24" s="26"/>
      <c r="C24" s="242"/>
      <c r="D24" s="27"/>
      <c r="E24" s="28"/>
      <c r="F24" s="264"/>
      <c r="G24" s="117"/>
      <c r="H24" s="124"/>
      <c r="I24" s="130"/>
      <c r="J24" s="36">
        <f t="shared" si="0"/>
        <v>0</v>
      </c>
      <c r="K24" s="36">
        <f t="shared" si="1"/>
        <v>0</v>
      </c>
      <c r="L24" s="36">
        <f t="shared" si="2"/>
        <v>0</v>
      </c>
      <c r="M24" s="37">
        <v>0</v>
      </c>
    </row>
    <row r="25" spans="1:13" ht="15" thickBot="1" x14ac:dyDescent="0.4">
      <c r="A25" s="470" t="s">
        <v>46</v>
      </c>
      <c r="B25" s="471"/>
      <c r="C25" s="471"/>
      <c r="D25" s="471"/>
      <c r="E25" s="471"/>
      <c r="F25" s="471"/>
      <c r="G25" s="472"/>
      <c r="H25" s="468" t="s">
        <v>45</v>
      </c>
      <c r="I25" s="469"/>
      <c r="J25" s="348">
        <f>SUM(J15:J24)</f>
        <v>2212205</v>
      </c>
      <c r="K25" s="348">
        <f t="shared" ref="K25:L25" si="3">SUM(K15:K24)</f>
        <v>737795</v>
      </c>
      <c r="L25" s="348">
        <f t="shared" si="3"/>
        <v>2950000</v>
      </c>
      <c r="M25" s="313">
        <f>SUM(M15:M24)</f>
        <v>17.056322282189669</v>
      </c>
    </row>
    <row r="28" spans="1:13" x14ac:dyDescent="0.35">
      <c r="B28" s="192" t="s">
        <v>112</v>
      </c>
      <c r="E28" s="62"/>
      <c r="G28"/>
      <c r="H28"/>
      <c r="I28"/>
    </row>
    <row r="29" spans="1:13" x14ac:dyDescent="0.35">
      <c r="B29" s="192" t="s">
        <v>115</v>
      </c>
      <c r="E29" s="62"/>
      <c r="G29"/>
      <c r="H29"/>
      <c r="I29"/>
    </row>
    <row r="30" spans="1:13" x14ac:dyDescent="0.35">
      <c r="B30" s="192" t="s">
        <v>113</v>
      </c>
      <c r="E30" s="62"/>
      <c r="G30"/>
      <c r="H30"/>
      <c r="I30"/>
    </row>
    <row r="31" spans="1:13" x14ac:dyDescent="0.35">
      <c r="B31" s="192" t="s">
        <v>114</v>
      </c>
      <c r="E31" s="62"/>
      <c r="G31"/>
      <c r="H31"/>
      <c r="I31"/>
    </row>
    <row r="32" spans="1:13" x14ac:dyDescent="0.35">
      <c r="E32" s="62"/>
      <c r="G32"/>
      <c r="H32"/>
      <c r="I32"/>
    </row>
    <row r="33" spans="5:6" customFormat="1" x14ac:dyDescent="0.35">
      <c r="E33" s="62"/>
      <c r="F33" s="62"/>
    </row>
    <row r="34" spans="5:6" customFormat="1" x14ac:dyDescent="0.35">
      <c r="E34" s="62"/>
      <c r="F34" s="62"/>
    </row>
  </sheetData>
  <mergeCells count="18">
    <mergeCell ref="H25:I25"/>
    <mergeCell ref="A25:G25"/>
    <mergeCell ref="J10:L10"/>
    <mergeCell ref="J11:J12"/>
    <mergeCell ref="J13:L13"/>
    <mergeCell ref="B13:C13"/>
    <mergeCell ref="A1:M1"/>
    <mergeCell ref="A2:M2"/>
    <mergeCell ref="K3:L3"/>
    <mergeCell ref="A10:A12"/>
    <mergeCell ref="B10:C12"/>
    <mergeCell ref="L11:L12"/>
    <mergeCell ref="E10:E12"/>
    <mergeCell ref="G10:G12"/>
    <mergeCell ref="D10:D12"/>
    <mergeCell ref="K11:K12"/>
    <mergeCell ref="F10:F12"/>
    <mergeCell ref="H10:H12"/>
  </mergeCells>
  <hyperlinks>
    <hyperlink ref="N16" r:id="rId1" xr:uid="{F333819F-1F6F-4121-A106-4B1B9ADBFA0E}"/>
  </hyperlinks>
  <pageMargins left="0.70866141732283472" right="0.70866141732283472" top="0.74803149606299213" bottom="0.74803149606299213" header="0.31496062992125984" footer="0.31496062992125984"/>
  <pageSetup paperSize="9" scale="7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M38"/>
  <sheetViews>
    <sheetView topLeftCell="A16" zoomScale="145" zoomScaleNormal="145" workbookViewId="0">
      <selection activeCell="A25" sqref="A25"/>
    </sheetView>
  </sheetViews>
  <sheetFormatPr defaultRowHeight="14.5" x14ac:dyDescent="0.35"/>
  <cols>
    <col min="1" max="1" width="5.36328125" customWidth="1"/>
    <col min="2" max="2" width="29.36328125" customWidth="1"/>
    <col min="3" max="3" width="1.54296875" customWidth="1"/>
    <col min="4" max="4" width="12.90625" customWidth="1"/>
    <col min="5" max="5" width="11.6328125" customWidth="1"/>
    <col min="6" max="6" width="8.6328125" style="62" customWidth="1"/>
    <col min="7" max="7" width="8.6328125" style="136" customWidth="1"/>
    <col min="8" max="8" width="8.6328125" style="62" customWidth="1"/>
    <col min="9" max="12" width="15.6328125" customWidth="1"/>
    <col min="13" max="13" width="8.6328125" customWidth="1"/>
  </cols>
  <sheetData>
    <row r="1" spans="1:13" ht="20.149999999999999" customHeight="1" x14ac:dyDescent="0.35">
      <c r="A1" s="453" t="s">
        <v>104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</row>
    <row r="2" spans="1:13" ht="20.149999999999999" customHeight="1" x14ac:dyDescent="0.35">
      <c r="A2" s="453" t="s">
        <v>47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 ht="16.5" x14ac:dyDescent="0.35">
      <c r="A3" s="2"/>
      <c r="B3" s="2"/>
      <c r="C3" s="2"/>
      <c r="D3" s="2"/>
      <c r="E3" s="2"/>
      <c r="F3" s="32"/>
      <c r="G3" s="132"/>
      <c r="H3" s="32"/>
      <c r="I3" s="32"/>
      <c r="J3" s="2"/>
      <c r="K3" s="2"/>
      <c r="L3" s="2"/>
      <c r="M3" s="2"/>
    </row>
    <row r="4" spans="1:13" ht="17" thickBot="1" x14ac:dyDescent="0.4">
      <c r="A4" s="1"/>
      <c r="B4" s="2"/>
      <c r="C4" s="2"/>
      <c r="D4" s="2"/>
      <c r="E4" s="2"/>
      <c r="F4" s="32"/>
      <c r="G4" s="132"/>
      <c r="H4" s="32"/>
      <c r="I4" s="32"/>
      <c r="J4" s="2"/>
      <c r="K4" s="454"/>
      <c r="L4" s="454"/>
      <c r="M4" s="4"/>
    </row>
    <row r="5" spans="1:13" s="38" customFormat="1" ht="10.5" x14ac:dyDescent="0.25">
      <c r="A5" s="5" t="s">
        <v>35</v>
      </c>
      <c r="B5" s="6"/>
      <c r="C5" s="7" t="s">
        <v>1</v>
      </c>
      <c r="D5" s="190" t="str">
        <f>'FORM D.7'!D6</f>
        <v>PT ABC</v>
      </c>
      <c r="E5" s="8"/>
      <c r="F5" s="7"/>
      <c r="G5" s="133"/>
      <c r="H5" s="7"/>
      <c r="I5" s="6"/>
      <c r="J5" s="6"/>
      <c r="K5" s="6"/>
      <c r="L5" s="6"/>
      <c r="M5" s="10"/>
    </row>
    <row r="6" spans="1:13" s="38" customFormat="1" ht="10.5" x14ac:dyDescent="0.25">
      <c r="A6" s="11" t="s">
        <v>31</v>
      </c>
      <c r="B6" s="12"/>
      <c r="C6" s="13" t="s">
        <v>1</v>
      </c>
      <c r="D6" s="191" t="str">
        <f>'FORM D.7'!D7</f>
        <v>A</v>
      </c>
      <c r="E6" s="14"/>
      <c r="F6" s="13"/>
      <c r="G6" s="134"/>
      <c r="H6" s="13"/>
      <c r="I6" s="12"/>
      <c r="J6" s="12"/>
      <c r="K6" s="12"/>
      <c r="L6" s="12"/>
      <c r="M6" s="16"/>
    </row>
    <row r="7" spans="1:13" s="38" customFormat="1" ht="10.5" x14ac:dyDescent="0.25">
      <c r="A7" s="11" t="s">
        <v>36</v>
      </c>
      <c r="B7" s="12"/>
      <c r="C7" s="13" t="s">
        <v>1</v>
      </c>
      <c r="D7" s="191" t="str">
        <f>'FORM D.7'!D8</f>
        <v>Jasa Konsultansi</v>
      </c>
      <c r="E7" s="14"/>
      <c r="F7" s="13"/>
      <c r="G7" s="134"/>
      <c r="H7" s="13"/>
      <c r="I7" s="12"/>
      <c r="J7" s="12"/>
      <c r="K7" s="12"/>
      <c r="L7" s="12"/>
      <c r="M7" s="16"/>
    </row>
    <row r="8" spans="1:13" s="38" customFormat="1" ht="10.5" x14ac:dyDescent="0.25">
      <c r="A8" s="11" t="s">
        <v>37</v>
      </c>
      <c r="B8" s="12"/>
      <c r="C8" s="13" t="s">
        <v>1</v>
      </c>
      <c r="D8" s="191" t="str">
        <f>'FORM D.7'!D9</f>
        <v>Dinas ….................</v>
      </c>
      <c r="E8" s="14"/>
      <c r="F8" s="13"/>
      <c r="G8" s="134"/>
      <c r="H8" s="13"/>
      <c r="I8" s="12"/>
      <c r="J8" s="12"/>
      <c r="K8" s="12"/>
      <c r="L8" s="12"/>
      <c r="M8" s="16"/>
    </row>
    <row r="9" spans="1:13" s="38" customFormat="1" ht="10.5" x14ac:dyDescent="0.25">
      <c r="A9" s="11" t="s">
        <v>38</v>
      </c>
      <c r="B9" s="12"/>
      <c r="C9" s="13" t="s">
        <v>1</v>
      </c>
      <c r="D9" s="191">
        <f>'FORM D.7'!D10</f>
        <v>123456</v>
      </c>
      <c r="E9" s="14"/>
      <c r="F9" s="13"/>
      <c r="G9" s="134"/>
      <c r="H9" s="13"/>
      <c r="I9" s="12"/>
      <c r="J9" s="12"/>
      <c r="K9" s="12"/>
      <c r="L9" s="12"/>
      <c r="M9" s="16"/>
    </row>
    <row r="10" spans="1:13" ht="15" thickBot="1" x14ac:dyDescent="0.4">
      <c r="A10" s="18"/>
      <c r="B10" s="33"/>
      <c r="C10" s="33"/>
      <c r="D10" s="33"/>
      <c r="E10" s="19"/>
      <c r="F10" s="24"/>
      <c r="G10" s="135"/>
      <c r="H10" s="24"/>
      <c r="I10" s="33"/>
      <c r="J10" s="20"/>
      <c r="K10" s="20"/>
      <c r="L10" s="20"/>
      <c r="M10" s="34"/>
    </row>
    <row r="11" spans="1:13" ht="15" customHeight="1" x14ac:dyDescent="0.35">
      <c r="A11" s="483" t="s">
        <v>3</v>
      </c>
      <c r="B11" s="485" t="s">
        <v>4</v>
      </c>
      <c r="C11" s="485"/>
      <c r="D11" s="503" t="s">
        <v>2</v>
      </c>
      <c r="E11" s="495" t="s">
        <v>39</v>
      </c>
      <c r="F11" s="490" t="s">
        <v>22</v>
      </c>
      <c r="G11" s="487" t="s">
        <v>41</v>
      </c>
      <c r="H11" s="495" t="s">
        <v>5</v>
      </c>
      <c r="I11" s="322" t="s">
        <v>42</v>
      </c>
      <c r="J11" s="492" t="s">
        <v>7</v>
      </c>
      <c r="K11" s="493"/>
      <c r="L11" s="494"/>
      <c r="M11" s="323" t="s">
        <v>49</v>
      </c>
    </row>
    <row r="12" spans="1:13" x14ac:dyDescent="0.35">
      <c r="A12" s="484"/>
      <c r="B12" s="486"/>
      <c r="C12" s="486"/>
      <c r="D12" s="504"/>
      <c r="E12" s="496"/>
      <c r="F12" s="491"/>
      <c r="G12" s="488"/>
      <c r="H12" s="496"/>
      <c r="I12" s="324" t="s">
        <v>5</v>
      </c>
      <c r="J12" s="486" t="s">
        <v>8</v>
      </c>
      <c r="K12" s="486" t="s">
        <v>9</v>
      </c>
      <c r="L12" s="498" t="s">
        <v>10</v>
      </c>
      <c r="M12" s="325" t="s">
        <v>44</v>
      </c>
    </row>
    <row r="13" spans="1:13" x14ac:dyDescent="0.35">
      <c r="A13" s="484"/>
      <c r="B13" s="486"/>
      <c r="C13" s="486"/>
      <c r="D13" s="505"/>
      <c r="E13" s="497"/>
      <c r="F13" s="491"/>
      <c r="G13" s="489"/>
      <c r="H13" s="497"/>
      <c r="I13" s="326" t="s">
        <v>48</v>
      </c>
      <c r="J13" s="486"/>
      <c r="K13" s="486"/>
      <c r="L13" s="498"/>
      <c r="M13" s="325" t="s">
        <v>25</v>
      </c>
    </row>
    <row r="14" spans="1:13" ht="15" customHeight="1" thickBot="1" x14ac:dyDescent="0.4">
      <c r="A14" s="327" t="s">
        <v>11</v>
      </c>
      <c r="B14" s="499" t="s">
        <v>12</v>
      </c>
      <c r="C14" s="500"/>
      <c r="D14" s="328" t="s">
        <v>13</v>
      </c>
      <c r="E14" s="328" t="s">
        <v>14</v>
      </c>
      <c r="F14" s="328" t="s">
        <v>15</v>
      </c>
      <c r="G14" s="329" t="s">
        <v>16</v>
      </c>
      <c r="H14" s="328" t="s">
        <v>17</v>
      </c>
      <c r="I14" s="328" t="s">
        <v>18</v>
      </c>
      <c r="J14" s="501" t="s">
        <v>19</v>
      </c>
      <c r="K14" s="502"/>
      <c r="L14" s="502"/>
      <c r="M14" s="330" t="s">
        <v>20</v>
      </c>
    </row>
    <row r="15" spans="1:13" s="280" customFormat="1" ht="9" customHeight="1" thickBot="1" x14ac:dyDescent="0.4">
      <c r="A15" s="315"/>
      <c r="B15" s="315"/>
      <c r="C15" s="315"/>
      <c r="D15" s="315"/>
      <c r="E15" s="315"/>
      <c r="F15" s="315"/>
      <c r="G15" s="333"/>
      <c r="H15" s="315"/>
      <c r="I15" s="315"/>
      <c r="J15" s="334" t="s">
        <v>96</v>
      </c>
      <c r="K15" s="334" t="s">
        <v>95</v>
      </c>
      <c r="L15" s="334" t="s">
        <v>97</v>
      </c>
      <c r="M15" s="335"/>
    </row>
    <row r="16" spans="1:13" s="280" customFormat="1" x14ac:dyDescent="0.35">
      <c r="A16" s="273" t="str">
        <f>[1]HPS!A46</f>
        <v>B</v>
      </c>
      <c r="B16" s="284" t="str">
        <f>[1]HPS!B46</f>
        <v xml:space="preserve">BIAYA ALAT TULIS HABIS PAKAI </v>
      </c>
      <c r="C16" s="282"/>
      <c r="D16" s="274"/>
      <c r="E16" s="275"/>
      <c r="F16" s="276"/>
      <c r="G16" s="277"/>
      <c r="H16" s="277"/>
      <c r="I16" s="278"/>
      <c r="J16" s="278">
        <f t="shared" ref="J16:J24" si="0">ROUNDUP((F16*G16*I16),2)</f>
        <v>0</v>
      </c>
      <c r="K16" s="278">
        <f t="shared" ref="K16:K24" si="1">ROUNDUP(((100%-F16)*G16*I16),2)</f>
        <v>0</v>
      </c>
      <c r="L16" s="278">
        <f t="shared" ref="L16:L24" si="2">ROUNDUP((J16+K16),2)</f>
        <v>0</v>
      </c>
      <c r="M16" s="279">
        <f>IF(ISERROR(J16/'FORM D.7'!F18*100),,J16/'FORM D.7'!F18*100)</f>
        <v>0</v>
      </c>
    </row>
    <row r="17" spans="1:13" x14ac:dyDescent="0.35">
      <c r="A17" s="25">
        <f>[1]HPS!A49</f>
        <v>3</v>
      </c>
      <c r="B17" s="261" t="str">
        <f>[1]HPS!B49</f>
        <v>Flasdisk 128 GB</v>
      </c>
      <c r="C17" s="262"/>
      <c r="D17" s="251"/>
      <c r="E17" s="256" t="s">
        <v>149</v>
      </c>
      <c r="F17" s="252">
        <v>0</v>
      </c>
      <c r="G17" s="259">
        <f>[1]HPS!G49</f>
        <v>10</v>
      </c>
      <c r="H17" s="61" t="str">
        <f>[1]HPS!C49</f>
        <v>Buah</v>
      </c>
      <c r="I17" s="29">
        <f>[1]HPS!H49</f>
        <v>300000</v>
      </c>
      <c r="J17" s="29">
        <f t="shared" si="0"/>
        <v>0</v>
      </c>
      <c r="K17" s="29">
        <f t="shared" si="1"/>
        <v>3000000</v>
      </c>
      <c r="L17" s="29">
        <f t="shared" si="2"/>
        <v>3000000</v>
      </c>
      <c r="M17" s="30">
        <f>IF(ISERROR(J17/'FORM D.7'!F18*100),,J17/'FORM D.7'!F18*100)</f>
        <v>0</v>
      </c>
    </row>
    <row r="18" spans="1:13" s="655" customFormat="1" x14ac:dyDescent="0.35">
      <c r="A18" s="25">
        <f>[1]HPS!A50</f>
        <v>4</v>
      </c>
      <c r="B18" s="261" t="str">
        <f>[1]HPS!B50</f>
        <v>Hardisk Eksternal 1 TB</v>
      </c>
      <c r="C18" s="262"/>
      <c r="D18" s="251"/>
      <c r="E18" s="256" t="str">
        <f>E17</f>
        <v>Indonesia</v>
      </c>
      <c r="F18" s="252">
        <f>F17</f>
        <v>0</v>
      </c>
      <c r="G18" s="259">
        <f>[1]HPS!G50</f>
        <v>3</v>
      </c>
      <c r="H18" s="61" t="str">
        <f>[1]HPS!C50</f>
        <v>Buah</v>
      </c>
      <c r="I18" s="29">
        <f>[1]HPS!H50</f>
        <v>1500000</v>
      </c>
      <c r="J18" s="29">
        <f t="shared" si="0"/>
        <v>0</v>
      </c>
      <c r="K18" s="29">
        <f t="shared" si="1"/>
        <v>4500000</v>
      </c>
      <c r="L18" s="29">
        <f t="shared" si="2"/>
        <v>4500000</v>
      </c>
      <c r="M18" s="30">
        <f>IF(ISERROR(J18/'FORM D.7'!F18*100),,J18/'FORM D.7'!F18*100)</f>
        <v>0</v>
      </c>
    </row>
    <row r="19" spans="1:13" x14ac:dyDescent="0.35">
      <c r="A19" s="25"/>
      <c r="B19" s="261"/>
      <c r="C19" s="262"/>
      <c r="D19" s="251"/>
      <c r="E19" s="256"/>
      <c r="F19" s="252"/>
      <c r="G19" s="259"/>
      <c r="H19" s="61"/>
      <c r="I19" s="29"/>
      <c r="J19" s="29">
        <f t="shared" si="0"/>
        <v>0</v>
      </c>
      <c r="K19" s="29">
        <f t="shared" si="1"/>
        <v>0</v>
      </c>
      <c r="L19" s="29">
        <f t="shared" si="2"/>
        <v>0</v>
      </c>
      <c r="M19" s="30">
        <f>IF(ISERROR(J19/'FORM D.7'!F18*100),,J19/'FORM D.7'!F18*100)</f>
        <v>0</v>
      </c>
    </row>
    <row r="20" spans="1:13" x14ac:dyDescent="0.35">
      <c r="A20" s="307" t="str">
        <f>[1]HPS!A62</f>
        <v>E</v>
      </c>
      <c r="B20" s="285" t="str">
        <f>[1]HPS!B62</f>
        <v>BIAYA PENERAPAN SMKK</v>
      </c>
      <c r="C20" s="262"/>
      <c r="D20" s="251"/>
      <c r="E20" s="256"/>
      <c r="F20" s="252"/>
      <c r="G20" s="259"/>
      <c r="H20" s="61"/>
      <c r="I20" s="29"/>
      <c r="J20" s="29">
        <f t="shared" si="0"/>
        <v>0</v>
      </c>
      <c r="K20" s="29">
        <f t="shared" si="1"/>
        <v>0</v>
      </c>
      <c r="L20" s="29">
        <f t="shared" si="2"/>
        <v>0</v>
      </c>
      <c r="M20" s="30">
        <f>IF(ISERROR(J20/'FORM D.7'!F18*100),,J20/'FORM D.7'!F18*100)</f>
        <v>0</v>
      </c>
    </row>
    <row r="21" spans="1:13" ht="20.5" customHeight="1" x14ac:dyDescent="0.35">
      <c r="A21" s="25">
        <f>[1]HPS!A64</f>
        <v>2</v>
      </c>
      <c r="B21" s="261" t="str">
        <f>[1]HPS!B64</f>
        <v>Fasilitas sarana, prasarana, dan alat kesehatan</v>
      </c>
      <c r="C21" s="262"/>
      <c r="D21" s="251"/>
      <c r="E21" s="256"/>
      <c r="F21" s="252"/>
      <c r="G21" s="259"/>
      <c r="H21" s="61"/>
      <c r="I21" s="29"/>
      <c r="J21" s="29">
        <f t="shared" si="0"/>
        <v>0</v>
      </c>
      <c r="K21" s="29">
        <f t="shared" si="1"/>
        <v>0</v>
      </c>
      <c r="L21" s="29">
        <f t="shared" si="2"/>
        <v>0</v>
      </c>
      <c r="M21" s="30">
        <f>IF(ISERROR(J21/'FORM D.7'!F18*100),,J21/'FORM D.7'!F18*100)</f>
        <v>0</v>
      </c>
    </row>
    <row r="22" spans="1:13" x14ac:dyDescent="0.35">
      <c r="A22" s="25"/>
      <c r="B22" s="261" t="str">
        <f>[1]HPS!B65</f>
        <v>- Thermo Gun</v>
      </c>
      <c r="C22" s="262"/>
      <c r="D22" s="251"/>
      <c r="E22" s="256" t="s">
        <v>149</v>
      </c>
      <c r="F22" s="252">
        <v>0.28770000000000001</v>
      </c>
      <c r="G22" s="259">
        <f>[1]HPS!G65</f>
        <v>2</v>
      </c>
      <c r="H22" s="61" t="str">
        <f>[1]HPS!C65</f>
        <v>Buah</v>
      </c>
      <c r="I22" s="29">
        <f>[1]HPS!H65</f>
        <v>450000</v>
      </c>
      <c r="J22" s="29">
        <f t="shared" si="0"/>
        <v>258930</v>
      </c>
      <c r="K22" s="29">
        <f t="shared" si="1"/>
        <v>641070</v>
      </c>
      <c r="L22" s="29">
        <f t="shared" si="2"/>
        <v>900000</v>
      </c>
      <c r="M22" s="30">
        <f>IF(ISERROR(J22/'FORM D.7'!F18*100),,J22/'FORM D.7'!F18*100)</f>
        <v>1.9963762528912874</v>
      </c>
    </row>
    <row r="23" spans="1:13" x14ac:dyDescent="0.35">
      <c r="A23" s="25"/>
      <c r="B23" s="261" t="str">
        <f>[1]HPS!B66</f>
        <v>- Masker</v>
      </c>
      <c r="C23" s="262"/>
      <c r="D23" s="251"/>
      <c r="E23" s="256" t="str">
        <f>E22</f>
        <v>Indonesia</v>
      </c>
      <c r="F23" s="252">
        <v>0.49509999999999998</v>
      </c>
      <c r="G23" s="259">
        <f>[1]HPS!G66</f>
        <v>4</v>
      </c>
      <c r="H23" s="61" t="str">
        <f>[1]HPS!C66</f>
        <v>Box</v>
      </c>
      <c r="I23" s="29">
        <f>[1]HPS!H66</f>
        <v>105000</v>
      </c>
      <c r="J23" s="29">
        <f t="shared" si="0"/>
        <v>207942</v>
      </c>
      <c r="K23" s="29">
        <f t="shared" si="1"/>
        <v>212058</v>
      </c>
      <c r="L23" s="29">
        <f t="shared" si="2"/>
        <v>420000</v>
      </c>
      <c r="M23" s="30">
        <f>IF(ISERROR(J23/'FORM D.7'!F18*100),,J23/'FORM D.7'!F18*100)</f>
        <v>1.6032536622976097</v>
      </c>
    </row>
    <row r="24" spans="1:13" ht="25" customHeight="1" x14ac:dyDescent="0.35">
      <c r="A24" s="25">
        <f>[1]HPS!A67</f>
        <v>3</v>
      </c>
      <c r="B24" s="261" t="str">
        <f>[1]HPS!B67</f>
        <v>Kegiatan dan peralatan terkait pengendalian risiko Keselamatan Konstruksi</v>
      </c>
      <c r="C24" s="262"/>
      <c r="D24" s="251"/>
      <c r="E24" s="256"/>
      <c r="F24" s="252"/>
      <c r="G24" s="259"/>
      <c r="H24" s="61"/>
      <c r="I24" s="29">
        <f>[1]HPS!H67</f>
        <v>0</v>
      </c>
      <c r="J24" s="29">
        <f t="shared" si="0"/>
        <v>0</v>
      </c>
      <c r="K24" s="29">
        <f t="shared" si="1"/>
        <v>0</v>
      </c>
      <c r="L24" s="29">
        <f t="shared" si="2"/>
        <v>0</v>
      </c>
      <c r="M24" s="30">
        <f>IF(ISERROR(J24/'FORM D.7'!F18*100),,J24/'FORM D.7'!F18*100)</f>
        <v>0</v>
      </c>
    </row>
    <row r="25" spans="1:13" x14ac:dyDescent="0.35">
      <c r="A25" s="25"/>
      <c r="B25" s="261" t="str">
        <f>[1]HPS!B68</f>
        <v>- Alat Pemadam Api Ringan</v>
      </c>
      <c r="C25" s="262"/>
      <c r="D25" s="251"/>
      <c r="E25" s="256" t="str">
        <f>E23</f>
        <v>Indonesia</v>
      </c>
      <c r="F25" s="252">
        <v>0.46010000000000001</v>
      </c>
      <c r="G25" s="259">
        <f>[1]HPS!G68</f>
        <v>2</v>
      </c>
      <c r="H25" s="61" t="str">
        <f>[1]HPS!C68</f>
        <v>unit</v>
      </c>
      <c r="I25" s="29">
        <f>[1]HPS!H68</f>
        <v>600000</v>
      </c>
      <c r="J25" s="29">
        <f>ROUNDUP((F25*G25*I25),2)</f>
        <v>552120</v>
      </c>
      <c r="K25" s="29">
        <f>ROUNDUP(((100%-F25)*G25*I25),2)</f>
        <v>647880</v>
      </c>
      <c r="L25" s="29">
        <f>ROUNDUP((J25+K25),2)</f>
        <v>1200000</v>
      </c>
      <c r="M25" s="30">
        <f>IF(ISERROR(J25/'FORM D.7'!F18*100),,J25/'FORM D.7'!F18*100)</f>
        <v>4.2569005397070159</v>
      </c>
    </row>
    <row r="26" spans="1:13" x14ac:dyDescent="0.35">
      <c r="A26" s="25"/>
      <c r="B26" s="261"/>
      <c r="C26" s="262"/>
      <c r="D26" s="251"/>
      <c r="E26" s="256"/>
      <c r="F26" s="252"/>
      <c r="G26" s="259"/>
      <c r="H26" s="61"/>
      <c r="I26" s="29"/>
      <c r="J26" s="29">
        <f t="shared" ref="J26:J30" si="3">ROUNDUP((F26*G26*I26),2)</f>
        <v>0</v>
      </c>
      <c r="K26" s="29">
        <f t="shared" ref="K26:K30" si="4">ROUNDUP(((100%-F26)*G26*I26),2)</f>
        <v>0</v>
      </c>
      <c r="L26" s="29">
        <f t="shared" ref="L26:L30" si="5">ROUNDUP((J26+K26),2)</f>
        <v>0</v>
      </c>
      <c r="M26" s="30">
        <f>IF(ISERROR(J26/'FORM D.7'!F18*100),,J26/'FORM D.7'!F18*100)</f>
        <v>0</v>
      </c>
    </row>
    <row r="27" spans="1:13" x14ac:dyDescent="0.35">
      <c r="A27" s="25"/>
      <c r="B27" s="261"/>
      <c r="C27" s="262"/>
      <c r="D27" s="251"/>
      <c r="E27" s="256"/>
      <c r="F27" s="252"/>
      <c r="G27" s="259"/>
      <c r="H27" s="61"/>
      <c r="I27" s="29"/>
      <c r="J27" s="29">
        <f t="shared" si="3"/>
        <v>0</v>
      </c>
      <c r="K27" s="29">
        <f t="shared" si="4"/>
        <v>0</v>
      </c>
      <c r="L27" s="29">
        <f t="shared" si="5"/>
        <v>0</v>
      </c>
      <c r="M27" s="30">
        <f>IF(ISERROR(J27/'FORM D.7'!F18*100),,J27/'FORM D.7'!F18*100)</f>
        <v>0</v>
      </c>
    </row>
    <row r="28" spans="1:13" x14ac:dyDescent="0.35">
      <c r="A28" s="25"/>
      <c r="B28" s="261"/>
      <c r="C28" s="262"/>
      <c r="D28" s="251"/>
      <c r="E28" s="256"/>
      <c r="F28" s="252"/>
      <c r="G28" s="259"/>
      <c r="H28" s="61"/>
      <c r="I28" s="29"/>
      <c r="J28" s="29">
        <f t="shared" si="3"/>
        <v>0</v>
      </c>
      <c r="K28" s="29">
        <f t="shared" si="4"/>
        <v>0</v>
      </c>
      <c r="L28" s="29">
        <f t="shared" si="5"/>
        <v>0</v>
      </c>
      <c r="M28" s="30">
        <f>IF(ISERROR(J28/'FORM D.7'!F18*100),,J28/'FORM D.7'!F18*100)</f>
        <v>0</v>
      </c>
    </row>
    <row r="29" spans="1:13" x14ac:dyDescent="0.35">
      <c r="A29" s="25"/>
      <c r="B29" s="261"/>
      <c r="C29" s="262"/>
      <c r="D29" s="251"/>
      <c r="E29" s="256"/>
      <c r="F29" s="252"/>
      <c r="G29" s="259"/>
      <c r="H29" s="61"/>
      <c r="I29" s="29"/>
      <c r="J29" s="29">
        <f t="shared" si="3"/>
        <v>0</v>
      </c>
      <c r="K29" s="29">
        <f t="shared" si="4"/>
        <v>0</v>
      </c>
      <c r="L29" s="29">
        <f t="shared" si="5"/>
        <v>0</v>
      </c>
      <c r="M29" s="30">
        <f>IF(ISERROR(J29/'FORM D.7'!F18*100),,J29/'FORM D.7'!F18*100)</f>
        <v>0</v>
      </c>
    </row>
    <row r="30" spans="1:13" ht="23.4" customHeight="1" thickBot="1" x14ac:dyDescent="0.4">
      <c r="A30" s="169"/>
      <c r="B30" s="286"/>
      <c r="C30" s="283"/>
      <c r="D30" s="226"/>
      <c r="E30" s="249"/>
      <c r="F30" s="253"/>
      <c r="G30" s="257"/>
      <c r="H30" s="258"/>
      <c r="I30" s="185"/>
      <c r="J30" s="185">
        <f t="shared" si="3"/>
        <v>0</v>
      </c>
      <c r="K30" s="185">
        <f t="shared" si="4"/>
        <v>0</v>
      </c>
      <c r="L30" s="185">
        <f t="shared" si="5"/>
        <v>0</v>
      </c>
      <c r="M30" s="186">
        <f>IF(ISERROR(J30/'FORM D.7'!F18*100),,J30/'FORM D.7'!F18*100)</f>
        <v>0</v>
      </c>
    </row>
    <row r="31" spans="1:13" ht="15" thickBot="1" x14ac:dyDescent="0.4">
      <c r="A31" s="478" t="s">
        <v>50</v>
      </c>
      <c r="B31" s="479"/>
      <c r="C31" s="479"/>
      <c r="D31" s="479"/>
      <c r="E31" s="479"/>
      <c r="F31" s="479"/>
      <c r="G31" s="480"/>
      <c r="H31" s="481" t="s">
        <v>45</v>
      </c>
      <c r="I31" s="482"/>
      <c r="J31" s="331">
        <f>SUM(J16:J30)</f>
        <v>1018992</v>
      </c>
      <c r="K31" s="331">
        <f>SUM(K16:K30)</f>
        <v>9001008</v>
      </c>
      <c r="L31" s="331">
        <f>SUM(L16:L30)</f>
        <v>10020000</v>
      </c>
      <c r="M31" s="332">
        <f>SUM(M16:M30)</f>
        <v>7.8565304548959132</v>
      </c>
    </row>
    <row r="34" spans="2:6" customFormat="1" x14ac:dyDescent="0.35">
      <c r="B34" s="192" t="s">
        <v>112</v>
      </c>
      <c r="E34" s="62"/>
      <c r="F34" s="62"/>
    </row>
    <row r="35" spans="2:6" customFormat="1" x14ac:dyDescent="0.35">
      <c r="B35" s="192" t="s">
        <v>116</v>
      </c>
      <c r="E35" s="62"/>
      <c r="F35" s="62"/>
    </row>
    <row r="36" spans="2:6" customFormat="1" x14ac:dyDescent="0.35">
      <c r="B36" s="192" t="s">
        <v>113</v>
      </c>
      <c r="E36" s="62"/>
      <c r="F36" s="62"/>
    </row>
    <row r="37" spans="2:6" customFormat="1" x14ac:dyDescent="0.35">
      <c r="B37" s="192" t="s">
        <v>114</v>
      </c>
      <c r="E37" s="62"/>
      <c r="F37" s="62"/>
    </row>
    <row r="38" spans="2:6" customFormat="1" x14ac:dyDescent="0.35">
      <c r="E38" s="62"/>
      <c r="F38" s="62"/>
    </row>
  </sheetData>
  <mergeCells count="18">
    <mergeCell ref="A1:M1"/>
    <mergeCell ref="L12:L13"/>
    <mergeCell ref="B14:C14"/>
    <mergeCell ref="J14:L14"/>
    <mergeCell ref="D11:D13"/>
    <mergeCell ref="H11:H13"/>
    <mergeCell ref="K12:K13"/>
    <mergeCell ref="A2:M2"/>
    <mergeCell ref="A31:G31"/>
    <mergeCell ref="H31:I31"/>
    <mergeCell ref="K4:L4"/>
    <mergeCell ref="A11:A13"/>
    <mergeCell ref="B11:C13"/>
    <mergeCell ref="G11:G13"/>
    <mergeCell ref="F11:F13"/>
    <mergeCell ref="J11:L11"/>
    <mergeCell ref="J12:J13"/>
    <mergeCell ref="E11:E1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43"/>
  <sheetViews>
    <sheetView topLeftCell="B11" zoomScale="145" zoomScaleNormal="145" workbookViewId="0">
      <selection activeCell="E22" sqref="E22"/>
    </sheetView>
  </sheetViews>
  <sheetFormatPr defaultRowHeight="14.5" x14ac:dyDescent="0.35"/>
  <cols>
    <col min="1" max="1" width="5.36328125" customWidth="1"/>
    <col min="2" max="2" width="29.36328125" customWidth="1"/>
    <col min="3" max="3" width="1.54296875" customWidth="1"/>
    <col min="4" max="4" width="24.26953125" customWidth="1"/>
    <col min="5" max="5" width="15.6328125" customWidth="1"/>
    <col min="6" max="7" width="8.6328125" customWidth="1"/>
    <col min="8" max="9" width="6.6328125" customWidth="1"/>
    <col min="10" max="10" width="15.6328125" customWidth="1"/>
    <col min="11" max="13" width="16.6328125" customWidth="1"/>
    <col min="14" max="14" width="8.6328125" customWidth="1"/>
  </cols>
  <sheetData>
    <row r="1" spans="1:14" ht="16.5" x14ac:dyDescent="0.35">
      <c r="A1" s="453" t="s">
        <v>105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16.5" x14ac:dyDescent="0.35">
      <c r="A2" s="453" t="s">
        <v>51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</row>
    <row r="3" spans="1:14" x14ac:dyDescent="0.35">
      <c r="A3" s="2"/>
      <c r="B3" s="2"/>
      <c r="C3" s="2"/>
      <c r="D3" s="2"/>
      <c r="E3" s="2"/>
      <c r="F3" s="3"/>
      <c r="G3" s="2"/>
      <c r="H3" s="2"/>
      <c r="I3" s="2"/>
      <c r="J3" s="39"/>
      <c r="K3" s="2"/>
      <c r="L3" s="2"/>
      <c r="M3" s="2"/>
      <c r="N3" s="2"/>
    </row>
    <row r="4" spans="1:14" ht="15" thickBot="1" x14ac:dyDescent="0.4">
      <c r="A4" s="1"/>
      <c r="B4" s="2"/>
      <c r="C4" s="2"/>
      <c r="D4" s="2"/>
      <c r="E4" s="2"/>
      <c r="F4" s="3"/>
      <c r="G4" s="2"/>
      <c r="H4" s="2"/>
      <c r="I4" s="2"/>
      <c r="J4" s="39"/>
      <c r="K4" s="2"/>
      <c r="L4" s="454"/>
      <c r="M4" s="510"/>
      <c r="N4" s="4"/>
    </row>
    <row r="5" spans="1:14" x14ac:dyDescent="0.35">
      <c r="A5" s="5" t="s">
        <v>35</v>
      </c>
      <c r="B5" s="6"/>
      <c r="C5" s="7" t="s">
        <v>1</v>
      </c>
      <c r="D5" s="6" t="str">
        <f>'FORM D.7'!D6</f>
        <v>PT ABC</v>
      </c>
      <c r="E5" s="40"/>
      <c r="F5" s="41"/>
      <c r="G5" s="40"/>
      <c r="H5" s="40"/>
      <c r="I5" s="40"/>
      <c r="J5" s="42"/>
      <c r="K5" s="40"/>
      <c r="L5" s="40"/>
      <c r="M5" s="40"/>
      <c r="N5" s="43"/>
    </row>
    <row r="6" spans="1:14" x14ac:dyDescent="0.35">
      <c r="A6" s="11" t="s">
        <v>31</v>
      </c>
      <c r="B6" s="12"/>
      <c r="C6" s="13" t="s">
        <v>1</v>
      </c>
      <c r="D6" s="12" t="str">
        <f>'FORM D.7'!D7</f>
        <v>A</v>
      </c>
      <c r="E6" s="12"/>
      <c r="F6" s="15"/>
      <c r="G6" s="13"/>
      <c r="H6" s="13"/>
      <c r="I6" s="13"/>
      <c r="J6" s="44"/>
      <c r="K6" s="12"/>
      <c r="L6" s="12"/>
      <c r="M6" s="12"/>
      <c r="N6" s="16"/>
    </row>
    <row r="7" spans="1:14" x14ac:dyDescent="0.35">
      <c r="A7" s="11" t="s">
        <v>36</v>
      </c>
      <c r="B7" s="12"/>
      <c r="C7" s="13" t="s">
        <v>1</v>
      </c>
      <c r="D7" s="12" t="str">
        <f>'FORM D.7'!D8</f>
        <v>Jasa Konsultansi</v>
      </c>
      <c r="E7" s="12"/>
      <c r="F7" s="15"/>
      <c r="G7" s="13"/>
      <c r="H7" s="13"/>
      <c r="I7" s="13"/>
      <c r="J7" s="44"/>
      <c r="K7" s="12"/>
      <c r="L7" s="12"/>
      <c r="M7" s="12"/>
      <c r="N7" s="16"/>
    </row>
    <row r="8" spans="1:14" x14ac:dyDescent="0.35">
      <c r="A8" s="11" t="s">
        <v>37</v>
      </c>
      <c r="B8" s="12"/>
      <c r="C8" s="13" t="s">
        <v>1</v>
      </c>
      <c r="D8" s="12" t="str">
        <f>'FORM D.7'!D9</f>
        <v>Dinas ….................</v>
      </c>
      <c r="E8" s="12"/>
      <c r="F8" s="15"/>
      <c r="G8" s="13"/>
      <c r="H8" s="13"/>
      <c r="I8" s="13"/>
      <c r="J8" s="44"/>
      <c r="K8" s="12"/>
      <c r="L8" s="12"/>
      <c r="M8" s="12"/>
      <c r="N8" s="16"/>
    </row>
    <row r="9" spans="1:14" x14ac:dyDescent="0.35">
      <c r="A9" s="11" t="s">
        <v>38</v>
      </c>
      <c r="B9" s="12"/>
      <c r="C9" s="13" t="s">
        <v>1</v>
      </c>
      <c r="D9" s="12">
        <f>'FORM D.7'!D10</f>
        <v>123456</v>
      </c>
      <c r="E9" s="12"/>
      <c r="F9" s="15"/>
      <c r="G9" s="13"/>
      <c r="H9" s="13"/>
      <c r="I9" s="13"/>
      <c r="J9" s="44"/>
      <c r="K9" s="12"/>
      <c r="L9" s="12"/>
      <c r="M9" s="12"/>
      <c r="N9" s="16"/>
    </row>
    <row r="10" spans="1:14" ht="15" thickBot="1" x14ac:dyDescent="0.4">
      <c r="A10" s="45"/>
      <c r="B10" s="19"/>
      <c r="C10" s="19"/>
      <c r="D10" s="19"/>
      <c r="E10" s="19"/>
      <c r="F10" s="46"/>
      <c r="G10" s="24"/>
      <c r="H10" s="24"/>
      <c r="I10" s="24"/>
      <c r="J10" s="47"/>
      <c r="K10" s="19"/>
      <c r="L10" s="19"/>
      <c r="M10" s="19"/>
      <c r="N10" s="48"/>
    </row>
    <row r="11" spans="1:14" s="280" customFormat="1" ht="15" customHeight="1" x14ac:dyDescent="0.35">
      <c r="A11" s="526" t="s">
        <v>3</v>
      </c>
      <c r="B11" s="529" t="s">
        <v>4</v>
      </c>
      <c r="C11" s="529"/>
      <c r="D11" s="520" t="s">
        <v>52</v>
      </c>
      <c r="E11" s="529" t="s">
        <v>23</v>
      </c>
      <c r="F11" s="531" t="s">
        <v>24</v>
      </c>
      <c r="G11" s="511" t="s">
        <v>21</v>
      </c>
      <c r="H11" s="522" t="s">
        <v>53</v>
      </c>
      <c r="I11" s="523"/>
      <c r="J11" s="354" t="s">
        <v>54</v>
      </c>
      <c r="K11" s="511" t="s">
        <v>7</v>
      </c>
      <c r="L11" s="511"/>
      <c r="M11" s="512"/>
      <c r="N11" s="355" t="s">
        <v>43</v>
      </c>
    </row>
    <row r="12" spans="1:14" s="280" customFormat="1" x14ac:dyDescent="0.35">
      <c r="A12" s="527"/>
      <c r="B12" s="513"/>
      <c r="C12" s="513"/>
      <c r="D12" s="521"/>
      <c r="E12" s="513"/>
      <c r="F12" s="532"/>
      <c r="G12" s="534"/>
      <c r="H12" s="524"/>
      <c r="I12" s="525"/>
      <c r="J12" s="356" t="s">
        <v>55</v>
      </c>
      <c r="K12" s="513" t="s">
        <v>8</v>
      </c>
      <c r="L12" s="513" t="s">
        <v>9</v>
      </c>
      <c r="M12" s="506" t="s">
        <v>10</v>
      </c>
      <c r="N12" s="357" t="s">
        <v>56</v>
      </c>
    </row>
    <row r="13" spans="1:14" s="280" customFormat="1" x14ac:dyDescent="0.35">
      <c r="A13" s="528"/>
      <c r="B13" s="530"/>
      <c r="C13" s="530"/>
      <c r="D13" s="521"/>
      <c r="E13" s="530"/>
      <c r="F13" s="533"/>
      <c r="G13" s="535"/>
      <c r="H13" s="524"/>
      <c r="I13" s="525"/>
      <c r="J13" s="356" t="s">
        <v>102</v>
      </c>
      <c r="K13" s="513"/>
      <c r="L13" s="513"/>
      <c r="M13" s="506"/>
      <c r="N13" s="358" t="s">
        <v>25</v>
      </c>
    </row>
    <row r="14" spans="1:14" s="280" customFormat="1" ht="12.9" customHeight="1" thickBot="1" x14ac:dyDescent="0.4">
      <c r="A14" s="359" t="s">
        <v>11</v>
      </c>
      <c r="B14" s="507" t="s">
        <v>12</v>
      </c>
      <c r="C14" s="508"/>
      <c r="D14" s="360" t="s">
        <v>13</v>
      </c>
      <c r="E14" s="360" t="s">
        <v>14</v>
      </c>
      <c r="F14" s="361" t="s">
        <v>15</v>
      </c>
      <c r="G14" s="360" t="s">
        <v>16</v>
      </c>
      <c r="H14" s="507" t="s">
        <v>17</v>
      </c>
      <c r="I14" s="508"/>
      <c r="J14" s="362" t="s">
        <v>18</v>
      </c>
      <c r="K14" s="509" t="s">
        <v>19</v>
      </c>
      <c r="L14" s="509"/>
      <c r="M14" s="509"/>
      <c r="N14" s="363" t="s">
        <v>20</v>
      </c>
    </row>
    <row r="15" spans="1:14" s="280" customFormat="1" ht="9" customHeight="1" thickBot="1" x14ac:dyDescent="0.4">
      <c r="A15" s="349"/>
      <c r="B15" s="349"/>
      <c r="C15" s="349"/>
      <c r="D15" s="349"/>
      <c r="E15" s="349"/>
      <c r="F15" s="350"/>
      <c r="G15" s="349"/>
      <c r="H15" s="349"/>
      <c r="I15" s="349"/>
      <c r="J15" s="351"/>
      <c r="K15" s="352" t="s">
        <v>98</v>
      </c>
      <c r="L15" s="352" t="s">
        <v>99</v>
      </c>
      <c r="M15" s="352" t="s">
        <v>97</v>
      </c>
      <c r="N15" s="353"/>
    </row>
    <row r="16" spans="1:14" s="280" customFormat="1" x14ac:dyDescent="0.35">
      <c r="A16" s="291" t="str">
        <f>[1]HPS!A11</f>
        <v>A</v>
      </c>
      <c r="B16" s="409" t="str">
        <f>[1]HPS!B11</f>
        <v>TENAGA AHLI</v>
      </c>
      <c r="C16" s="410"/>
      <c r="D16" s="410"/>
      <c r="E16" s="411"/>
      <c r="F16" s="412"/>
      <c r="G16" s="413"/>
      <c r="H16" s="413"/>
      <c r="I16" s="413"/>
      <c r="J16" s="414"/>
      <c r="K16" s="297">
        <f t="shared" ref="K16:K33" si="0">ROUNDUP((F16*G16*H16*J16),2)</f>
        <v>0</v>
      </c>
      <c r="L16" s="297">
        <f t="shared" ref="L16:L33" si="1">ROUNDUP(((100%-F16)*G16*H16*J16),2)</f>
        <v>0</v>
      </c>
      <c r="M16" s="297">
        <f t="shared" ref="M16:M33" si="2">ROUNDUP((K16+L16),2)</f>
        <v>0</v>
      </c>
      <c r="N16" s="279">
        <f>IF(ISERROR(K16/'FORM D.7'!$F$25*100),,K16/'FORM D.7'!$F$25*100)</f>
        <v>0</v>
      </c>
    </row>
    <row r="17" spans="1:14" x14ac:dyDescent="0.35">
      <c r="A17" s="169">
        <f>[1]HPS!A12</f>
        <v>1</v>
      </c>
      <c r="B17" s="187" t="str">
        <f>[1]HPS!B12</f>
        <v>Team leader</v>
      </c>
      <c r="C17" s="137"/>
      <c r="D17" s="415" t="str">
        <f>'[1]Billing Rate'!E13</f>
        <v>(S2)  Arsitektur - SKA Utama Ahli Arsitek (101)</v>
      </c>
      <c r="E17" s="51" t="s">
        <v>148</v>
      </c>
      <c r="F17" s="52">
        <v>1</v>
      </c>
      <c r="G17" s="416">
        <f>[1]HPS!D12</f>
        <v>1</v>
      </c>
      <c r="H17" s="417">
        <f>[1]HPS!F12</f>
        <v>2</v>
      </c>
      <c r="I17" s="139" t="str">
        <f>[1]HPS!C12</f>
        <v>Org/Bln</v>
      </c>
      <c r="J17" s="54">
        <f>[1]HPS!H12</f>
        <v>41207000</v>
      </c>
      <c r="K17" s="29">
        <f t="shared" si="0"/>
        <v>82414000</v>
      </c>
      <c r="L17" s="29">
        <f t="shared" si="1"/>
        <v>0</v>
      </c>
      <c r="M17" s="29">
        <f t="shared" si="2"/>
        <v>82414000</v>
      </c>
      <c r="N17" s="30">
        <f>IF(ISERROR(K17/'FORM D.7'!$F$25*100),,K17/'FORM D.7'!$F$25*100)</f>
        <v>16.117657688596388</v>
      </c>
    </row>
    <row r="18" spans="1:14" x14ac:dyDescent="0.35">
      <c r="A18" s="169">
        <f>[1]HPS!A13</f>
        <v>2</v>
      </c>
      <c r="B18" s="187" t="str">
        <f>[1]HPS!B13</f>
        <v>Tenaga Ahli Arsitektur  (2 Orang)</v>
      </c>
      <c r="C18" s="137"/>
      <c r="D18" s="415" t="str">
        <f>'[1]Billing Rate'!E14</f>
        <v>(S1)  Arsitektur - SKA Madya  Ahli Arsitek (101)</v>
      </c>
      <c r="E18" s="51" t="s">
        <v>148</v>
      </c>
      <c r="F18" s="52">
        <f>F17</f>
        <v>1</v>
      </c>
      <c r="G18" s="416">
        <f>[1]HPS!D13</f>
        <v>2</v>
      </c>
      <c r="H18" s="417">
        <f>[1]HPS!F13</f>
        <v>2</v>
      </c>
      <c r="I18" s="139" t="str">
        <f>[1]HPS!C13</f>
        <v>Org/Bln</v>
      </c>
      <c r="J18" s="54">
        <f>[1]HPS!H13</f>
        <v>25002000</v>
      </c>
      <c r="K18" s="29">
        <f t="shared" si="0"/>
        <v>100008000</v>
      </c>
      <c r="L18" s="29">
        <f t="shared" si="1"/>
        <v>0</v>
      </c>
      <c r="M18" s="29">
        <f t="shared" si="2"/>
        <v>100008000</v>
      </c>
      <c r="N18" s="186">
        <f>IF(ISERROR(K18/'FORM D.7'!$F$25*100),,K18/'FORM D.7'!$F$25*100)</f>
        <v>19.558505959195614</v>
      </c>
    </row>
    <row r="19" spans="1:14" x14ac:dyDescent="0.35">
      <c r="A19" s="169">
        <f>[1]HPS!A14</f>
        <v>3</v>
      </c>
      <c r="B19" s="187" t="str">
        <f>[1]HPS!B14</f>
        <v xml:space="preserve">Tenaga Ahli Struktur </v>
      </c>
      <c r="C19" s="137"/>
      <c r="D19" s="415" t="str">
        <f>'[1]Billing Rate'!E15</f>
        <v>(S1) Teknik Sipil - SKA Madya Ahli Teknik Bangunan Gedung (201)</v>
      </c>
      <c r="E19" s="51" t="s">
        <v>148</v>
      </c>
      <c r="F19" s="52">
        <f>F18</f>
        <v>1</v>
      </c>
      <c r="G19" s="416">
        <f>[1]HPS!D14</f>
        <v>1</v>
      </c>
      <c r="H19" s="417">
        <f>[1]HPS!F14</f>
        <v>2</v>
      </c>
      <c r="I19" s="139" t="str">
        <f>[1]HPS!C14</f>
        <v>Org/Bln</v>
      </c>
      <c r="J19" s="54">
        <f>[1]HPS!H14</f>
        <v>25002000</v>
      </c>
      <c r="K19" s="29">
        <f t="shared" si="0"/>
        <v>50004000</v>
      </c>
      <c r="L19" s="29">
        <f t="shared" si="1"/>
        <v>0</v>
      </c>
      <c r="M19" s="29">
        <f t="shared" si="2"/>
        <v>50004000</v>
      </c>
      <c r="N19" s="186">
        <f>IF(ISERROR(K19/'FORM D.7'!$F$25*100),,K19/'FORM D.7'!$F$25*100)</f>
        <v>9.7792529795978069</v>
      </c>
    </row>
    <row r="20" spans="1:14" s="280" customFormat="1" x14ac:dyDescent="0.35">
      <c r="A20" s="418" t="str">
        <f>[1]HPS!A18</f>
        <v>B</v>
      </c>
      <c r="B20" s="650" t="str">
        <f>[1]HPS!B18</f>
        <v>TENAGA SUB PROFESIONAL</v>
      </c>
      <c r="C20" s="421"/>
      <c r="D20" s="651"/>
      <c r="E20" s="422"/>
      <c r="F20" s="423"/>
      <c r="G20" s="652"/>
      <c r="H20" s="653"/>
      <c r="I20" s="425"/>
      <c r="J20" s="426"/>
      <c r="K20" s="427">
        <f t="shared" si="0"/>
        <v>0</v>
      </c>
      <c r="L20" s="427">
        <f t="shared" si="1"/>
        <v>0</v>
      </c>
      <c r="M20" s="427">
        <f t="shared" si="2"/>
        <v>0</v>
      </c>
      <c r="N20" s="654">
        <f>IF(ISERROR(K20/'FORM D.7'!$F$25*100),,K20/'FORM D.7'!$F$25*100)</f>
        <v>0</v>
      </c>
    </row>
    <row r="21" spans="1:14" ht="19" customHeight="1" x14ac:dyDescent="0.35">
      <c r="A21" s="169">
        <f>[1]HPS!A19</f>
        <v>1</v>
      </c>
      <c r="B21" s="187" t="str">
        <f>[1]HPS!B19</f>
        <v>Asisten Ahli Arsitektur (2 Orang)</v>
      </c>
      <c r="C21" s="137"/>
      <c r="D21" s="415" t="str">
        <f>'[1]Billing Rate'!E18</f>
        <v xml:space="preserve">Min. (S1) Teknik Arsitektur </v>
      </c>
      <c r="E21" s="51" t="str">
        <f t="shared" ref="E21:F23" si="3">E17</f>
        <v>WNI</v>
      </c>
      <c r="F21" s="52">
        <f t="shared" si="3"/>
        <v>1</v>
      </c>
      <c r="G21" s="416">
        <f>[1]HPS!D19</f>
        <v>2</v>
      </c>
      <c r="H21" s="417">
        <f>[1]HPS!F19</f>
        <v>2</v>
      </c>
      <c r="I21" s="139" t="str">
        <f>[1]HPS!C19</f>
        <v>Org/Bln</v>
      </c>
      <c r="J21" s="54">
        <f>[1]HPS!H19</f>
        <v>12248100</v>
      </c>
      <c r="K21" s="29">
        <f t="shared" si="0"/>
        <v>48992400</v>
      </c>
      <c r="L21" s="29">
        <f t="shared" si="1"/>
        <v>0</v>
      </c>
      <c r="M21" s="29">
        <f t="shared" si="2"/>
        <v>48992400</v>
      </c>
      <c r="N21" s="186">
        <f>IF(ISERROR(K21/'FORM D.7'!$F$25*100),,K21/'FORM D.7'!$F$25*100)</f>
        <v>9.5814149603561241</v>
      </c>
    </row>
    <row r="22" spans="1:14" ht="19" customHeight="1" x14ac:dyDescent="0.35">
      <c r="A22" s="169">
        <f>[1]HPS!A20</f>
        <v>2</v>
      </c>
      <c r="B22" s="49" t="str">
        <f>[1]HPS!B20</f>
        <v>Asisten Ahli Struktur</v>
      </c>
      <c r="C22" s="50"/>
      <c r="D22" s="415" t="str">
        <f>'[1]Billing Rate'!E19</f>
        <v xml:space="preserve">Min. (S1) Teknik Sipil </v>
      </c>
      <c r="E22" s="51" t="str">
        <f t="shared" si="3"/>
        <v>WNI</v>
      </c>
      <c r="F22" s="52">
        <f t="shared" si="3"/>
        <v>1</v>
      </c>
      <c r="G22" s="416">
        <f>[1]HPS!D20</f>
        <v>1</v>
      </c>
      <c r="H22" s="417">
        <f>[1]HPS!F20</f>
        <v>1</v>
      </c>
      <c r="I22" s="139" t="str">
        <f>[1]HPS!C20</f>
        <v>Org/Bln</v>
      </c>
      <c r="J22" s="54">
        <f>[1]HPS!H20</f>
        <v>12248100</v>
      </c>
      <c r="K22" s="29">
        <f t="shared" si="0"/>
        <v>12248100</v>
      </c>
      <c r="L22" s="29">
        <f t="shared" si="1"/>
        <v>0</v>
      </c>
      <c r="M22" s="29">
        <f t="shared" si="2"/>
        <v>12248100</v>
      </c>
      <c r="N22" s="30">
        <f>IF(ISERROR(K22/'FORM D.7'!$F$25*100),,K22/'FORM D.7'!$F$25*100)</f>
        <v>2.395353740089031</v>
      </c>
    </row>
    <row r="23" spans="1:14" ht="19" customHeight="1" x14ac:dyDescent="0.35">
      <c r="A23" s="169">
        <f>[1]HPS!A21</f>
        <v>3</v>
      </c>
      <c r="B23" s="49" t="str">
        <f>[1]HPS!B21</f>
        <v>Asisten Ahli Mekanikal</v>
      </c>
      <c r="C23" s="50"/>
      <c r="D23" s="415" t="str">
        <f>'[1]Billing Rate'!E20</f>
        <v xml:space="preserve">Min. (S1) Teknik Mesin </v>
      </c>
      <c r="E23" s="51" t="str">
        <f t="shared" si="3"/>
        <v>WNI</v>
      </c>
      <c r="F23" s="52">
        <f t="shared" si="3"/>
        <v>1</v>
      </c>
      <c r="G23" s="416">
        <f>[1]HPS!D21</f>
        <v>1</v>
      </c>
      <c r="H23" s="417">
        <f>[1]HPS!F21</f>
        <v>1</v>
      </c>
      <c r="I23" s="139" t="str">
        <f>[1]HPS!C21</f>
        <v>Org/Bln</v>
      </c>
      <c r="J23" s="54">
        <f>[1]HPS!H21</f>
        <v>12248100</v>
      </c>
      <c r="K23" s="29">
        <f t="shared" si="0"/>
        <v>12248100</v>
      </c>
      <c r="L23" s="29">
        <f t="shared" si="1"/>
        <v>0</v>
      </c>
      <c r="M23" s="29">
        <f t="shared" si="2"/>
        <v>12248100</v>
      </c>
      <c r="N23" s="30">
        <f>IF(ISERROR(K23/'FORM D.7'!$F$25*100),,K23/'FORM D.7'!$F$25*100)</f>
        <v>2.395353740089031</v>
      </c>
    </row>
    <row r="24" spans="1:14" s="280" customFormat="1" ht="19" customHeight="1" x14ac:dyDescent="0.35">
      <c r="A24" s="418"/>
      <c r="B24" s="419"/>
      <c r="C24" s="420"/>
      <c r="D24" s="421"/>
      <c r="E24" s="422"/>
      <c r="F24" s="423"/>
      <c r="G24" s="424"/>
      <c r="H24" s="425"/>
      <c r="I24" s="425"/>
      <c r="J24" s="426"/>
      <c r="K24" s="427">
        <f t="shared" si="0"/>
        <v>0</v>
      </c>
      <c r="L24" s="427">
        <f t="shared" si="1"/>
        <v>0</v>
      </c>
      <c r="M24" s="427">
        <f t="shared" si="2"/>
        <v>0</v>
      </c>
      <c r="N24" s="428">
        <f>IF(ISERROR(K24/'FORM D.7'!$F$25*100),,K24/'FORM D.7'!$F$25*100)</f>
        <v>0</v>
      </c>
    </row>
    <row r="25" spans="1:14" ht="19" customHeight="1" x14ac:dyDescent="0.35">
      <c r="A25" s="169"/>
      <c r="B25" s="187"/>
      <c r="C25" s="137"/>
      <c r="D25" s="137"/>
      <c r="E25" s="51"/>
      <c r="F25" s="52"/>
      <c r="G25" s="416"/>
      <c r="H25" s="139"/>
      <c r="I25" s="139"/>
      <c r="J25" s="54"/>
      <c r="K25" s="29">
        <f t="shared" ref="K25:K32" si="4">ROUNDUP((F25*G25*H25*J25),2)</f>
        <v>0</v>
      </c>
      <c r="L25" s="29">
        <f t="shared" ref="L25:L32" si="5">ROUNDUP(((100%-F25)*G25*H25*J25),2)</f>
        <v>0</v>
      </c>
      <c r="M25" s="29">
        <f t="shared" ref="M25:M32" si="6">ROUNDUP((K25+L25),2)</f>
        <v>0</v>
      </c>
      <c r="N25" s="30">
        <f>IF(ISERROR(K25/'FORM D.7'!$F$25*100),,K25/'FORM D.7'!$F$25*100)</f>
        <v>0</v>
      </c>
    </row>
    <row r="26" spans="1:14" x14ac:dyDescent="0.35">
      <c r="A26" s="169"/>
      <c r="B26" s="187"/>
      <c r="C26" s="137"/>
      <c r="D26" s="137"/>
      <c r="E26" s="51"/>
      <c r="F26" s="52"/>
      <c r="G26" s="416"/>
      <c r="H26" s="139"/>
      <c r="I26" s="139"/>
      <c r="J26" s="54"/>
      <c r="K26" s="29">
        <f t="shared" si="4"/>
        <v>0</v>
      </c>
      <c r="L26" s="29">
        <f t="shared" si="5"/>
        <v>0</v>
      </c>
      <c r="M26" s="29">
        <f t="shared" si="6"/>
        <v>0</v>
      </c>
      <c r="N26" s="186">
        <f>IF(ISERROR(K26/'FORM D.7'!$F$25*100),,K26/'FORM D.7'!$F$25*100)</f>
        <v>0</v>
      </c>
    </row>
    <row r="27" spans="1:14" x14ac:dyDescent="0.35">
      <c r="A27" s="169"/>
      <c r="B27" s="187"/>
      <c r="C27" s="137"/>
      <c r="D27" s="137"/>
      <c r="E27" s="51"/>
      <c r="F27" s="52"/>
      <c r="G27" s="416"/>
      <c r="H27" s="139"/>
      <c r="I27" s="139"/>
      <c r="J27" s="54"/>
      <c r="K27" s="29">
        <f t="shared" si="4"/>
        <v>0</v>
      </c>
      <c r="L27" s="29">
        <f t="shared" si="5"/>
        <v>0</v>
      </c>
      <c r="M27" s="29">
        <f t="shared" si="6"/>
        <v>0</v>
      </c>
      <c r="N27" s="186">
        <f>IF(ISERROR(K27/'FORM D.7'!$F$25*100),,K27/'FORM D.7'!$F$25*100)</f>
        <v>0</v>
      </c>
    </row>
    <row r="28" spans="1:14" x14ac:dyDescent="0.35">
      <c r="A28" s="169"/>
      <c r="B28" s="187"/>
      <c r="C28" s="137"/>
      <c r="D28" s="137"/>
      <c r="E28" s="51"/>
      <c r="F28" s="52"/>
      <c r="G28" s="416"/>
      <c r="H28" s="139"/>
      <c r="I28" s="139"/>
      <c r="J28" s="54"/>
      <c r="K28" s="29">
        <f t="shared" si="4"/>
        <v>0</v>
      </c>
      <c r="L28" s="29">
        <f t="shared" si="5"/>
        <v>0</v>
      </c>
      <c r="M28" s="29">
        <f t="shared" si="6"/>
        <v>0</v>
      </c>
      <c r="N28" s="186">
        <f>IF(ISERROR(K28/'FORM D.7'!$F$25*100),,K28/'FORM D.7'!$F$25*100)</f>
        <v>0</v>
      </c>
    </row>
    <row r="29" spans="1:14" x14ac:dyDescent="0.35">
      <c r="A29" s="169"/>
      <c r="B29" s="187"/>
      <c r="C29" s="137"/>
      <c r="D29" s="137"/>
      <c r="E29" s="51"/>
      <c r="F29" s="52"/>
      <c r="G29" s="416"/>
      <c r="H29" s="139"/>
      <c r="I29" s="139"/>
      <c r="J29" s="54"/>
      <c r="K29" s="29">
        <f t="shared" si="4"/>
        <v>0</v>
      </c>
      <c r="L29" s="29">
        <f t="shared" si="5"/>
        <v>0</v>
      </c>
      <c r="M29" s="29">
        <f t="shared" si="6"/>
        <v>0</v>
      </c>
      <c r="N29" s="186">
        <f>IF(ISERROR(K29/'FORM D.7'!$F$25*100),,K29/'FORM D.7'!$F$25*100)</f>
        <v>0</v>
      </c>
    </row>
    <row r="30" spans="1:14" x14ac:dyDescent="0.35">
      <c r="A30" s="169"/>
      <c r="B30" s="49"/>
      <c r="C30" s="50"/>
      <c r="D30" s="137"/>
      <c r="E30" s="51"/>
      <c r="F30" s="52"/>
      <c r="G30" s="416"/>
      <c r="H30" s="139"/>
      <c r="I30" s="139"/>
      <c r="J30" s="54"/>
      <c r="K30" s="29">
        <f t="shared" si="4"/>
        <v>0</v>
      </c>
      <c r="L30" s="29">
        <f t="shared" si="5"/>
        <v>0</v>
      </c>
      <c r="M30" s="29">
        <f t="shared" si="6"/>
        <v>0</v>
      </c>
      <c r="N30" s="30">
        <f>IF(ISERROR(K30/'FORM D.7'!$F$25*100),,K30/'FORM D.7'!$F$25*100)</f>
        <v>0</v>
      </c>
    </row>
    <row r="31" spans="1:14" x14ac:dyDescent="0.35">
      <c r="A31" s="169"/>
      <c r="B31" s="49"/>
      <c r="C31" s="50"/>
      <c r="D31" s="137"/>
      <c r="E31" s="51"/>
      <c r="F31" s="52"/>
      <c r="G31" s="53"/>
      <c r="H31" s="139"/>
      <c r="I31" s="139"/>
      <c r="J31" s="54"/>
      <c r="K31" s="29">
        <f t="shared" si="4"/>
        <v>0</v>
      </c>
      <c r="L31" s="29">
        <f t="shared" si="5"/>
        <v>0</v>
      </c>
      <c r="M31" s="29">
        <f t="shared" si="6"/>
        <v>0</v>
      </c>
      <c r="N31" s="30">
        <f>IF(ISERROR(K31/'FORM D.7'!$F$25*100),,K31/'FORM D.7'!$F$25*100)</f>
        <v>0</v>
      </c>
    </row>
    <row r="32" spans="1:14" x14ac:dyDescent="0.35">
      <c r="A32" s="169"/>
      <c r="B32" s="49"/>
      <c r="C32" s="50"/>
      <c r="D32" s="137"/>
      <c r="E32" s="51"/>
      <c r="F32" s="52"/>
      <c r="G32" s="53"/>
      <c r="H32" s="139"/>
      <c r="I32" s="139"/>
      <c r="J32" s="54"/>
      <c r="K32" s="29">
        <f t="shared" si="4"/>
        <v>0</v>
      </c>
      <c r="L32" s="29">
        <f t="shared" si="5"/>
        <v>0</v>
      </c>
      <c r="M32" s="29">
        <f t="shared" si="6"/>
        <v>0</v>
      </c>
      <c r="N32" s="30">
        <f>IF(ISERROR(K32/'FORM D.7'!$F$25*100),,K32/'FORM D.7'!$F$25*100)</f>
        <v>0</v>
      </c>
    </row>
    <row r="33" spans="1:14" ht="15" thickBot="1" x14ac:dyDescent="0.4">
      <c r="A33" s="169"/>
      <c r="B33" s="55"/>
      <c r="C33" s="56"/>
      <c r="D33" s="138"/>
      <c r="E33" s="51"/>
      <c r="F33" s="52"/>
      <c r="G33" s="53"/>
      <c r="H33" s="139"/>
      <c r="I33" s="139"/>
      <c r="J33" s="54"/>
      <c r="K33" s="36">
        <f t="shared" si="0"/>
        <v>0</v>
      </c>
      <c r="L33" s="36">
        <f t="shared" si="1"/>
        <v>0</v>
      </c>
      <c r="M33" s="36">
        <f t="shared" si="2"/>
        <v>0</v>
      </c>
      <c r="N33" s="37">
        <f>IF(ISERROR(K33/'FORM D.7'!$F$25*100),,K33/'FORM D.7'!$F$25*100)</f>
        <v>0</v>
      </c>
    </row>
    <row r="34" spans="1:14" ht="15" thickBot="1" x14ac:dyDescent="0.4">
      <c r="A34" s="517" t="s">
        <v>63</v>
      </c>
      <c r="B34" s="518"/>
      <c r="C34" s="518"/>
      <c r="D34" s="518"/>
      <c r="E34" s="518"/>
      <c r="F34" s="518"/>
      <c r="G34" s="519"/>
      <c r="H34" s="514" t="s">
        <v>45</v>
      </c>
      <c r="I34" s="515"/>
      <c r="J34" s="516"/>
      <c r="K34" s="364">
        <f>ROUNDUP((SUM(K16:K33)),2)</f>
        <v>305914600</v>
      </c>
      <c r="L34" s="364">
        <f>ROUNDUP((SUM(L16:L33)),2)</f>
        <v>0</v>
      </c>
      <c r="M34" s="365">
        <f>ROUNDUP((SUM(M16:M33)),2)</f>
        <v>305914600</v>
      </c>
      <c r="N34" s="366">
        <f>IF(ISERROR(K34/'FORM D.7'!$F$25*100),,K34/'FORM D.7'!$F$25*100)</f>
        <v>59.827539067923993</v>
      </c>
    </row>
    <row r="37" spans="1:14" x14ac:dyDescent="0.35">
      <c r="B37" s="192" t="s">
        <v>112</v>
      </c>
      <c r="H37" s="62"/>
    </row>
    <row r="38" spans="1:14" x14ac:dyDescent="0.35">
      <c r="B38" s="192" t="s">
        <v>117</v>
      </c>
      <c r="H38" s="62"/>
    </row>
    <row r="39" spans="1:14" x14ac:dyDescent="0.35">
      <c r="B39" s="192" t="s">
        <v>118</v>
      </c>
      <c r="H39" s="62"/>
    </row>
    <row r="40" spans="1:14" x14ac:dyDescent="0.35">
      <c r="B40" s="192" t="s">
        <v>121</v>
      </c>
      <c r="H40" s="62"/>
    </row>
    <row r="41" spans="1:14" x14ac:dyDescent="0.35">
      <c r="B41" s="192" t="s">
        <v>119</v>
      </c>
      <c r="H41" s="62"/>
    </row>
    <row r="42" spans="1:14" x14ac:dyDescent="0.35">
      <c r="B42" s="192" t="s">
        <v>120</v>
      </c>
      <c r="H42" s="62"/>
    </row>
    <row r="43" spans="1:14" x14ac:dyDescent="0.35">
      <c r="H43" s="62"/>
    </row>
  </sheetData>
  <mergeCells count="19">
    <mergeCell ref="H34:J34"/>
    <mergeCell ref="A34:G34"/>
    <mergeCell ref="D11:D13"/>
    <mergeCell ref="H11:I13"/>
    <mergeCell ref="H14:I14"/>
    <mergeCell ref="A11:A13"/>
    <mergeCell ref="B11:C13"/>
    <mergeCell ref="E11:E13"/>
    <mergeCell ref="F11:F13"/>
    <mergeCell ref="G11:G13"/>
    <mergeCell ref="M12:M13"/>
    <mergeCell ref="B14:C14"/>
    <mergeCell ref="K14:M14"/>
    <mergeCell ref="A1:N1"/>
    <mergeCell ref="A2:N2"/>
    <mergeCell ref="L4:M4"/>
    <mergeCell ref="K11:M11"/>
    <mergeCell ref="K12:K13"/>
    <mergeCell ref="L12:L1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O43"/>
  <sheetViews>
    <sheetView topLeftCell="A10" zoomScale="130" zoomScaleNormal="130" workbookViewId="0">
      <selection activeCell="K17" sqref="K17"/>
    </sheetView>
  </sheetViews>
  <sheetFormatPr defaultRowHeight="14.5" x14ac:dyDescent="0.35"/>
  <cols>
    <col min="1" max="1" width="5.36328125" customWidth="1"/>
    <col min="2" max="2" width="34.81640625" customWidth="1"/>
    <col min="3" max="3" width="1.54296875" customWidth="1"/>
    <col min="4" max="4" width="11.6328125" customWidth="1"/>
    <col min="5" max="6" width="8.6328125" customWidth="1"/>
    <col min="7" max="7" width="8.6328125" style="142" customWidth="1"/>
    <col min="8" max="8" width="8.6328125" customWidth="1"/>
    <col min="9" max="9" width="6.6328125" customWidth="1"/>
    <col min="10" max="10" width="8" customWidth="1"/>
    <col min="11" max="11" width="15.6328125" style="66" customWidth="1"/>
    <col min="12" max="14" width="16.6328125" customWidth="1"/>
    <col min="15" max="15" width="21" customWidth="1"/>
  </cols>
  <sheetData>
    <row r="1" spans="1:15" ht="16.5" x14ac:dyDescent="0.35">
      <c r="A1" s="453" t="s">
        <v>106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</row>
    <row r="2" spans="1:15" ht="16.5" x14ac:dyDescent="0.35">
      <c r="A2" s="453" t="s">
        <v>57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</row>
    <row r="3" spans="1:15" ht="16.5" x14ac:dyDescent="0.35">
      <c r="A3" s="2"/>
      <c r="B3" s="2"/>
      <c r="C3" s="2"/>
      <c r="D3" s="2"/>
      <c r="E3" s="2"/>
      <c r="F3" s="2"/>
      <c r="G3" s="3"/>
      <c r="H3" s="32"/>
      <c r="I3" s="32"/>
      <c r="J3" s="32"/>
      <c r="K3" s="63"/>
      <c r="L3" s="2"/>
      <c r="M3" s="2"/>
      <c r="N3" s="2"/>
      <c r="O3" s="2"/>
    </row>
    <row r="4" spans="1:15" ht="17" thickBot="1" x14ac:dyDescent="0.4">
      <c r="A4" s="1"/>
      <c r="B4" s="2"/>
      <c r="C4" s="2"/>
      <c r="D4" s="2"/>
      <c r="E4" s="2"/>
      <c r="F4" s="2"/>
      <c r="G4" s="3"/>
      <c r="H4" s="32"/>
      <c r="I4" s="32"/>
      <c r="J4" s="32"/>
      <c r="K4" s="63"/>
      <c r="L4" s="2"/>
      <c r="M4" s="454"/>
      <c r="N4" s="454"/>
      <c r="O4" s="4"/>
    </row>
    <row r="5" spans="1:15" x14ac:dyDescent="0.35">
      <c r="A5" s="5" t="s">
        <v>35</v>
      </c>
      <c r="B5" s="6"/>
      <c r="C5" s="7" t="s">
        <v>1</v>
      </c>
      <c r="D5" s="8" t="str">
        <f>'FORM D.7'!D6</f>
        <v>PT ABC</v>
      </c>
      <c r="E5" s="8"/>
      <c r="F5" s="8"/>
      <c r="G5" s="140"/>
      <c r="H5" s="7"/>
      <c r="I5" s="7"/>
      <c r="J5" s="7"/>
      <c r="K5" s="64"/>
      <c r="L5" s="6"/>
      <c r="M5" s="6"/>
      <c r="N5" s="6"/>
      <c r="O5" s="10"/>
    </row>
    <row r="6" spans="1:15" x14ac:dyDescent="0.35">
      <c r="A6" s="11" t="s">
        <v>31</v>
      </c>
      <c r="B6" s="12"/>
      <c r="C6" s="13" t="s">
        <v>1</v>
      </c>
      <c r="D6" s="14" t="str">
        <f>'FORM D.7'!D7</f>
        <v>A</v>
      </c>
      <c r="E6" s="14"/>
      <c r="F6" s="14"/>
      <c r="G6" s="141"/>
      <c r="H6" s="13"/>
      <c r="I6" s="13"/>
      <c r="J6" s="13"/>
      <c r="K6" s="65"/>
      <c r="L6" s="12"/>
      <c r="M6" s="12"/>
      <c r="N6" s="12"/>
      <c r="O6" s="16"/>
    </row>
    <row r="7" spans="1:15" x14ac:dyDescent="0.35">
      <c r="A7" s="11" t="s">
        <v>36</v>
      </c>
      <c r="B7" s="12"/>
      <c r="C7" s="13" t="s">
        <v>1</v>
      </c>
      <c r="D7" s="14" t="str">
        <f>'FORM D.7'!D8</f>
        <v>Jasa Konsultansi</v>
      </c>
      <c r="E7" s="14"/>
      <c r="F7" s="14"/>
      <c r="G7" s="141"/>
      <c r="H7" s="13"/>
      <c r="I7" s="13"/>
      <c r="J7" s="13"/>
      <c r="K7" s="65"/>
      <c r="L7" s="12"/>
      <c r="M7" s="12"/>
      <c r="N7" s="12"/>
      <c r="O7" s="16"/>
    </row>
    <row r="8" spans="1:15" x14ac:dyDescent="0.35">
      <c r="A8" s="11" t="s">
        <v>37</v>
      </c>
      <c r="B8" s="12"/>
      <c r="C8" s="13" t="s">
        <v>1</v>
      </c>
      <c r="D8" s="14" t="str">
        <f>'FORM D.7'!D9</f>
        <v>Dinas ….................</v>
      </c>
      <c r="E8" s="14"/>
      <c r="F8" s="14"/>
      <c r="G8" s="141"/>
      <c r="H8" s="13"/>
      <c r="I8" s="13"/>
      <c r="J8" s="13"/>
      <c r="K8" s="65"/>
      <c r="L8" s="12"/>
      <c r="M8" s="12"/>
      <c r="N8" s="12"/>
      <c r="O8" s="16"/>
    </row>
    <row r="9" spans="1:15" x14ac:dyDescent="0.35">
      <c r="A9" s="11" t="s">
        <v>38</v>
      </c>
      <c r="B9" s="12"/>
      <c r="C9" s="13" t="s">
        <v>1</v>
      </c>
      <c r="D9" s="14">
        <f>'FORM D.7'!D10</f>
        <v>123456</v>
      </c>
      <c r="E9" s="14"/>
      <c r="F9" s="14"/>
      <c r="G9" s="141"/>
      <c r="H9" s="13"/>
      <c r="I9" s="13"/>
      <c r="J9" s="13"/>
      <c r="K9" s="65"/>
      <c r="L9" s="12"/>
      <c r="M9" s="12"/>
      <c r="N9" s="12"/>
      <c r="O9" s="16"/>
    </row>
    <row r="10" spans="1:15" ht="15" thickBot="1" x14ac:dyDescent="0.4">
      <c r="A10" s="18"/>
      <c r="B10" s="33"/>
      <c r="C10" s="33"/>
      <c r="D10" s="19"/>
      <c r="E10" s="19"/>
      <c r="F10" s="19"/>
      <c r="G10" s="46"/>
      <c r="H10" s="24"/>
      <c r="I10" s="24"/>
      <c r="J10" s="24"/>
      <c r="K10" s="20"/>
      <c r="L10" s="65"/>
      <c r="M10" s="65"/>
      <c r="N10" s="65"/>
      <c r="O10" s="34"/>
    </row>
    <row r="11" spans="1:15" ht="15" customHeight="1" x14ac:dyDescent="0.35">
      <c r="A11" s="538" t="s">
        <v>3</v>
      </c>
      <c r="B11" s="540" t="s">
        <v>4</v>
      </c>
      <c r="C11" s="540"/>
      <c r="D11" s="545" t="s">
        <v>58</v>
      </c>
      <c r="E11" s="552" t="s">
        <v>30</v>
      </c>
      <c r="F11" s="558"/>
      <c r="G11" s="553"/>
      <c r="H11" s="540" t="s">
        <v>21</v>
      </c>
      <c r="I11" s="552" t="s">
        <v>53</v>
      </c>
      <c r="J11" s="553"/>
      <c r="K11" s="367" t="s">
        <v>59</v>
      </c>
      <c r="L11" s="540" t="s">
        <v>7</v>
      </c>
      <c r="M11" s="540"/>
      <c r="N11" s="540"/>
      <c r="O11" s="368" t="s">
        <v>43</v>
      </c>
    </row>
    <row r="12" spans="1:15" x14ac:dyDescent="0.35">
      <c r="A12" s="539"/>
      <c r="B12" s="541"/>
      <c r="C12" s="541"/>
      <c r="D12" s="546"/>
      <c r="E12" s="543" t="s">
        <v>27</v>
      </c>
      <c r="F12" s="543" t="s">
        <v>28</v>
      </c>
      <c r="G12" s="370" t="s">
        <v>49</v>
      </c>
      <c r="H12" s="541"/>
      <c r="I12" s="554"/>
      <c r="J12" s="555"/>
      <c r="K12" s="369" t="s">
        <v>60</v>
      </c>
      <c r="L12" s="541" t="s">
        <v>8</v>
      </c>
      <c r="M12" s="541" t="s">
        <v>9</v>
      </c>
      <c r="N12" s="541" t="s">
        <v>10</v>
      </c>
      <c r="O12" s="371" t="s">
        <v>56</v>
      </c>
    </row>
    <row r="13" spans="1:15" x14ac:dyDescent="0.35">
      <c r="A13" s="539"/>
      <c r="B13" s="541"/>
      <c r="C13" s="541"/>
      <c r="D13" s="544"/>
      <c r="E13" s="544"/>
      <c r="F13" s="544"/>
      <c r="G13" s="373" t="s">
        <v>25</v>
      </c>
      <c r="H13" s="541"/>
      <c r="I13" s="556"/>
      <c r="J13" s="557"/>
      <c r="K13" s="372" t="s">
        <v>102</v>
      </c>
      <c r="L13" s="541"/>
      <c r="M13" s="541"/>
      <c r="N13" s="541"/>
      <c r="O13" s="374" t="s">
        <v>25</v>
      </c>
    </row>
    <row r="14" spans="1:15" s="62" customFormat="1" ht="12.9" customHeight="1" thickBot="1" x14ac:dyDescent="0.4">
      <c r="A14" s="375" t="s">
        <v>11</v>
      </c>
      <c r="B14" s="542" t="s">
        <v>12</v>
      </c>
      <c r="C14" s="542"/>
      <c r="D14" s="376" t="s">
        <v>13</v>
      </c>
      <c r="E14" s="542" t="s">
        <v>14</v>
      </c>
      <c r="F14" s="542"/>
      <c r="G14" s="542"/>
      <c r="H14" s="376" t="s">
        <v>15</v>
      </c>
      <c r="I14" s="542" t="s">
        <v>16</v>
      </c>
      <c r="J14" s="542"/>
      <c r="K14" s="376" t="s">
        <v>17</v>
      </c>
      <c r="L14" s="536" t="s">
        <v>18</v>
      </c>
      <c r="M14" s="537"/>
      <c r="N14" s="537"/>
      <c r="O14" s="377" t="s">
        <v>19</v>
      </c>
    </row>
    <row r="15" spans="1:15" s="180" customFormat="1" ht="9" customHeight="1" thickBot="1" x14ac:dyDescent="0.25">
      <c r="A15" s="177"/>
      <c r="B15" s="177"/>
      <c r="C15" s="177"/>
      <c r="D15" s="177"/>
      <c r="E15" s="177"/>
      <c r="F15" s="177"/>
      <c r="G15" s="177"/>
      <c r="H15" s="177"/>
      <c r="I15" s="177"/>
      <c r="J15" s="177"/>
      <c r="K15" s="178"/>
      <c r="L15" s="168" t="s">
        <v>100</v>
      </c>
      <c r="M15" s="168" t="s">
        <v>101</v>
      </c>
      <c r="N15" s="168" t="s">
        <v>97</v>
      </c>
      <c r="O15" s="179"/>
    </row>
    <row r="16" spans="1:15" s="280" customFormat="1" ht="13.5" customHeight="1" x14ac:dyDescent="0.35">
      <c r="A16" s="434" t="str">
        <f>[1]HPS!A56</f>
        <v>D</v>
      </c>
      <c r="B16" s="435" t="str">
        <f>[1]HPS!B56</f>
        <v xml:space="preserve">BIAYA SEWA KANTOR DAN PERALATAN </v>
      </c>
      <c r="C16" s="436"/>
      <c r="D16" s="437"/>
      <c r="E16" s="438"/>
      <c r="F16" s="438"/>
      <c r="G16" s="439"/>
      <c r="H16" s="440"/>
      <c r="I16" s="440"/>
      <c r="J16" s="440"/>
      <c r="K16" s="441"/>
      <c r="L16" s="442">
        <f>ROUNDUP((G16*H16*I16*K16),2)</f>
        <v>0</v>
      </c>
      <c r="M16" s="442">
        <f>ROUNDUP(((100%-G16)*H16*I16*K16),2)</f>
        <v>0</v>
      </c>
      <c r="N16" s="442">
        <f>ROUNDUP((L16+M16),2)</f>
        <v>0</v>
      </c>
      <c r="O16" s="443">
        <f>IF(ISERROR(L16/'FORM D.7'!$F$25*100),,L16/'FORM D.7'!$F$25*100)</f>
        <v>0</v>
      </c>
    </row>
    <row r="17" spans="1:15" ht="18.5" customHeight="1" x14ac:dyDescent="0.35">
      <c r="A17" s="25">
        <f>[1]HPS!A57</f>
        <v>1</v>
      </c>
      <c r="B17" s="271" t="str">
        <f>[1]HPS!B57</f>
        <v>Sewa Komputer Desktop (2 unit)</v>
      </c>
      <c r="C17" s="60"/>
      <c r="D17" s="234"/>
      <c r="E17" s="238" t="s">
        <v>128</v>
      </c>
      <c r="F17" s="238" t="s">
        <v>126</v>
      </c>
      <c r="G17" s="265">
        <v>0.75</v>
      </c>
      <c r="H17" s="237">
        <f>[1]HPS!D57</f>
        <v>2</v>
      </c>
      <c r="I17" s="237">
        <f>[1]HPS!F57</f>
        <v>2</v>
      </c>
      <c r="J17" s="237" t="str">
        <f>[1]HPS!C57</f>
        <v>Unit/bulan</v>
      </c>
      <c r="K17" s="239">
        <f>[1]HPS!H57</f>
        <v>1136250</v>
      </c>
      <c r="L17" s="240">
        <f t="shared" ref="L17:L25" si="0">ROUNDUP((G17*H17*I17*K17),2)</f>
        <v>3408750</v>
      </c>
      <c r="M17" s="240">
        <f t="shared" ref="M17:M25" si="1">ROUNDUP(((100%-G17)*H17*I17*K17),2)</f>
        <v>1136250</v>
      </c>
      <c r="N17" s="240">
        <f t="shared" ref="N17:N25" si="2">ROUNDUP((L17+M17),2)</f>
        <v>4545000</v>
      </c>
      <c r="O17" s="241">
        <f>IF(ISERROR(L17/'FORM D.7'!$F$25*100),,L17/'FORM D.7'!$F$25*100)</f>
        <v>0.6666472401048722</v>
      </c>
    </row>
    <row r="18" spans="1:15" ht="18.5" customHeight="1" x14ac:dyDescent="0.35">
      <c r="A18" s="25">
        <f>[1]HPS!A58</f>
        <v>2</v>
      </c>
      <c r="B18" s="233" t="str">
        <f>[1]HPS!B58</f>
        <v>Sewa Laptop</v>
      </c>
      <c r="C18" s="60"/>
      <c r="D18" s="234"/>
      <c r="E18" s="238" t="s">
        <v>128</v>
      </c>
      <c r="F18" s="238" t="s">
        <v>126</v>
      </c>
      <c r="G18" s="68">
        <f>G17</f>
        <v>0.75</v>
      </c>
      <c r="H18" s="237">
        <f>[1]HPS!D58</f>
        <v>1</v>
      </c>
      <c r="I18" s="237">
        <f>[1]HPS!F58</f>
        <v>2</v>
      </c>
      <c r="J18" s="237" t="str">
        <f>[1]HPS!C58</f>
        <v>Unit/bulan</v>
      </c>
      <c r="K18" s="239">
        <f>[1]HPS!H58</f>
        <v>1818000</v>
      </c>
      <c r="L18" s="240">
        <f t="shared" si="0"/>
        <v>2727000</v>
      </c>
      <c r="M18" s="240">
        <f t="shared" si="1"/>
        <v>909000</v>
      </c>
      <c r="N18" s="240">
        <f t="shared" si="2"/>
        <v>3636000</v>
      </c>
      <c r="O18" s="241">
        <f>IF(ISERROR(L18/'FORM D.7'!$F$25*100),,L18/'FORM D.7'!$F$25*100)</f>
        <v>0.53331779208389773</v>
      </c>
    </row>
    <row r="19" spans="1:15" x14ac:dyDescent="0.35">
      <c r="A19" s="25">
        <f>[1]HPS!A59</f>
        <v>3</v>
      </c>
      <c r="B19" s="233" t="str">
        <f>[1]HPS!B59</f>
        <v>Sewa Printer A3 Warna</v>
      </c>
      <c r="C19" s="60"/>
      <c r="D19" s="234"/>
      <c r="E19" s="238" t="s">
        <v>128</v>
      </c>
      <c r="F19" s="238" t="s">
        <v>126</v>
      </c>
      <c r="G19" s="68">
        <f>G18</f>
        <v>0.75</v>
      </c>
      <c r="H19" s="237">
        <f>[1]HPS!D59</f>
        <v>1</v>
      </c>
      <c r="I19" s="430">
        <f>[1]HPS!F59</f>
        <v>2</v>
      </c>
      <c r="J19" s="238" t="str">
        <f>[1]HPS!C59</f>
        <v>Unit/bulan</v>
      </c>
      <c r="K19" s="239">
        <f>[1]HPS!H59</f>
        <v>863550</v>
      </c>
      <c r="L19" s="240">
        <f t="shared" si="0"/>
        <v>1295325</v>
      </c>
      <c r="M19" s="240">
        <f t="shared" si="1"/>
        <v>431775</v>
      </c>
      <c r="N19" s="240">
        <f t="shared" si="2"/>
        <v>1727100</v>
      </c>
      <c r="O19" s="241">
        <f>IF(ISERROR(L19/'FORM D.7'!$F$25*100),,L19/'FORM D.7'!$F$25*100)</f>
        <v>0.25332595123985141</v>
      </c>
    </row>
    <row r="20" spans="1:15" x14ac:dyDescent="0.35">
      <c r="A20" s="25"/>
      <c r="B20" s="233"/>
      <c r="C20" s="60"/>
      <c r="D20" s="234"/>
      <c r="E20" s="235"/>
      <c r="F20" s="235"/>
      <c r="G20" s="68"/>
      <c r="H20" s="237"/>
      <c r="I20" s="430"/>
      <c r="J20" s="238"/>
      <c r="K20" s="239"/>
      <c r="L20" s="240">
        <f t="shared" si="0"/>
        <v>0</v>
      </c>
      <c r="M20" s="240">
        <f t="shared" si="1"/>
        <v>0</v>
      </c>
      <c r="N20" s="240">
        <f t="shared" si="2"/>
        <v>0</v>
      </c>
      <c r="O20" s="241">
        <f>IF(ISERROR(L20/'FORM D.7'!$F$25*100),,L20/'FORM D.7'!$F$25*100)</f>
        <v>0</v>
      </c>
    </row>
    <row r="21" spans="1:15" x14ac:dyDescent="0.35">
      <c r="A21" s="25"/>
      <c r="B21" s="233"/>
      <c r="C21" s="60"/>
      <c r="D21" s="234"/>
      <c r="E21" s="235"/>
      <c r="F21" s="235"/>
      <c r="G21" s="236"/>
      <c r="H21" s="237"/>
      <c r="I21" s="430"/>
      <c r="J21" s="238"/>
      <c r="K21" s="239"/>
      <c r="L21" s="240">
        <f t="shared" si="0"/>
        <v>0</v>
      </c>
      <c r="M21" s="240">
        <f t="shared" si="1"/>
        <v>0</v>
      </c>
      <c r="N21" s="240">
        <f t="shared" si="2"/>
        <v>0</v>
      </c>
      <c r="O21" s="241">
        <f>IF(ISERROR(L21/'FORM D.7'!$F$25*100),,L21/'FORM D.7'!$F$25*100)</f>
        <v>0</v>
      </c>
    </row>
    <row r="22" spans="1:15" x14ac:dyDescent="0.35">
      <c r="A22" s="25"/>
      <c r="B22" s="233"/>
      <c r="C22" s="60"/>
      <c r="D22" s="234"/>
      <c r="E22" s="235"/>
      <c r="F22" s="235"/>
      <c r="G22" s="236"/>
      <c r="H22" s="237"/>
      <c r="I22" s="430"/>
      <c r="J22" s="238"/>
      <c r="K22" s="239"/>
      <c r="L22" s="240">
        <f t="shared" si="0"/>
        <v>0</v>
      </c>
      <c r="M22" s="240">
        <f t="shared" si="1"/>
        <v>0</v>
      </c>
      <c r="N22" s="240">
        <f t="shared" si="2"/>
        <v>0</v>
      </c>
      <c r="O22" s="241">
        <f>IF(ISERROR(L22/'FORM D.7'!$F$25*100),,L22/'FORM D.7'!$F$25*100)</f>
        <v>0</v>
      </c>
    </row>
    <row r="23" spans="1:15" x14ac:dyDescent="0.35">
      <c r="A23" s="25"/>
      <c r="B23" s="233"/>
      <c r="C23" s="60"/>
      <c r="D23" s="234"/>
      <c r="E23" s="235"/>
      <c r="F23" s="235"/>
      <c r="G23" s="236"/>
      <c r="H23" s="237"/>
      <c r="I23" s="238"/>
      <c r="J23" s="238"/>
      <c r="K23" s="239"/>
      <c r="L23" s="240">
        <f t="shared" si="0"/>
        <v>0</v>
      </c>
      <c r="M23" s="240">
        <f t="shared" si="1"/>
        <v>0</v>
      </c>
      <c r="N23" s="240">
        <f t="shared" si="2"/>
        <v>0</v>
      </c>
      <c r="O23" s="241">
        <f>IF(ISERROR(L23/'FORM D.7'!$F$25*100),,L23/'FORM D.7'!$F$25*100)</f>
        <v>0</v>
      </c>
    </row>
    <row r="24" spans="1:15" x14ac:dyDescent="0.35">
      <c r="A24" s="25"/>
      <c r="B24" s="233"/>
      <c r="C24" s="60"/>
      <c r="D24" s="234"/>
      <c r="E24" s="235"/>
      <c r="F24" s="235"/>
      <c r="G24" s="236"/>
      <c r="H24" s="237"/>
      <c r="I24" s="238"/>
      <c r="J24" s="238"/>
      <c r="K24" s="239"/>
      <c r="L24" s="240">
        <f t="shared" si="0"/>
        <v>0</v>
      </c>
      <c r="M24" s="240">
        <f t="shared" si="1"/>
        <v>0</v>
      </c>
      <c r="N24" s="240">
        <f t="shared" si="2"/>
        <v>0</v>
      </c>
      <c r="O24" s="241">
        <f>IF(ISERROR(L24/'FORM D.7'!$F$25*100),,L24/'FORM D.7'!$F$25*100)</f>
        <v>0</v>
      </c>
    </row>
    <row r="25" spans="1:15" ht="15" thickBot="1" x14ac:dyDescent="0.4">
      <c r="A25" s="35"/>
      <c r="B25" s="272"/>
      <c r="C25" s="170"/>
      <c r="D25" s="229"/>
      <c r="E25" s="171"/>
      <c r="F25" s="171"/>
      <c r="G25" s="172"/>
      <c r="H25" s="230"/>
      <c r="I25" s="173"/>
      <c r="J25" s="173"/>
      <c r="K25" s="174"/>
      <c r="L25" s="231">
        <f t="shared" si="0"/>
        <v>0</v>
      </c>
      <c r="M25" s="231">
        <f t="shared" si="1"/>
        <v>0</v>
      </c>
      <c r="N25" s="231">
        <f t="shared" si="2"/>
        <v>0</v>
      </c>
      <c r="O25" s="232">
        <f>IF(ISERROR(L25/'FORM D.7'!$F$25*100),,L25/'FORM D.7'!$F$25*100)</f>
        <v>0</v>
      </c>
    </row>
    <row r="26" spans="1:15" ht="15" thickBot="1" x14ac:dyDescent="0.4">
      <c r="A26" s="550" t="s">
        <v>62</v>
      </c>
      <c r="B26" s="551"/>
      <c r="C26" s="551"/>
      <c r="D26" s="551"/>
      <c r="E26" s="551"/>
      <c r="F26" s="551"/>
      <c r="G26" s="551"/>
      <c r="H26" s="551"/>
      <c r="I26" s="547" t="s">
        <v>61</v>
      </c>
      <c r="J26" s="548"/>
      <c r="K26" s="549"/>
      <c r="L26" s="378">
        <f>ROUNDUP((SUM(L16:L25)),2)</f>
        <v>7431075</v>
      </c>
      <c r="M26" s="378">
        <f>ROUNDUP((SUM(M16:M25)),2)</f>
        <v>2477025</v>
      </c>
      <c r="N26" s="379">
        <f>ROUNDUP((SUM(N16:N25)),2)</f>
        <v>9908100</v>
      </c>
      <c r="O26" s="380">
        <f>IF(ISERROR(L26/'FORM D.7'!$F$25*100),,L26/'FORM D.7'!$F$25*100)</f>
        <v>1.4532909834286214</v>
      </c>
    </row>
    <row r="29" spans="1:15" x14ac:dyDescent="0.35">
      <c r="B29" s="192" t="s">
        <v>112</v>
      </c>
      <c r="G29"/>
      <c r="I29" s="66"/>
      <c r="J29" s="62"/>
      <c r="K29"/>
    </row>
    <row r="30" spans="1:15" x14ac:dyDescent="0.35">
      <c r="B30" s="192" t="s">
        <v>122</v>
      </c>
      <c r="G30"/>
      <c r="I30" s="66"/>
      <c r="J30" s="62"/>
      <c r="K30"/>
    </row>
    <row r="31" spans="1:15" ht="15" customHeight="1" thickBot="1" x14ac:dyDescent="0.4">
      <c r="B31" s="192" t="s">
        <v>123</v>
      </c>
      <c r="C31" s="192"/>
      <c r="D31" s="192"/>
      <c r="E31" s="192"/>
      <c r="F31" s="192"/>
      <c r="G31" s="192"/>
      <c r="I31" s="66"/>
      <c r="J31" s="62"/>
      <c r="K31"/>
    </row>
    <row r="32" spans="1:15" ht="15" thickBot="1" x14ac:dyDescent="0.4">
      <c r="B32" s="192"/>
      <c r="C32" s="192"/>
      <c r="D32" s="192"/>
      <c r="E32" s="192"/>
      <c r="F32" s="192"/>
      <c r="G32" s="193" t="s">
        <v>27</v>
      </c>
      <c r="H32" s="194" t="s">
        <v>28</v>
      </c>
      <c r="I32" s="195" t="s">
        <v>124</v>
      </c>
      <c r="J32" s="62"/>
      <c r="K32"/>
    </row>
    <row r="33" spans="2:10" customFormat="1" ht="15" thickBot="1" x14ac:dyDescent="0.4">
      <c r="B33" s="196" t="s">
        <v>125</v>
      </c>
      <c r="C33" s="197"/>
      <c r="D33" s="197"/>
      <c r="E33" s="198"/>
      <c r="G33" s="199" t="s">
        <v>126</v>
      </c>
      <c r="H33" s="200" t="s">
        <v>126</v>
      </c>
      <c r="I33" s="201">
        <v>1</v>
      </c>
      <c r="J33" s="62"/>
    </row>
    <row r="34" spans="2:10" customFormat="1" x14ac:dyDescent="0.35">
      <c r="B34" s="202" t="s">
        <v>127</v>
      </c>
      <c r="C34" s="197"/>
      <c r="D34" s="203" t="s">
        <v>126</v>
      </c>
      <c r="E34" s="198"/>
      <c r="G34" s="204" t="s">
        <v>126</v>
      </c>
      <c r="H34" s="205" t="s">
        <v>128</v>
      </c>
      <c r="I34" s="206">
        <v>0.75</v>
      </c>
      <c r="J34" s="62"/>
    </row>
    <row r="35" spans="2:10" customFormat="1" ht="47.5" thickBot="1" x14ac:dyDescent="0.4">
      <c r="B35" s="207" t="s">
        <v>129</v>
      </c>
      <c r="C35" s="198"/>
      <c r="D35" s="208">
        <v>0.2</v>
      </c>
      <c r="E35" s="209" t="str">
        <f>IF(D35&lt;&gt;100%,IF(D35&lt;&gt;0%,"DN+LN","LN"),"DN")</f>
        <v>DN+LN</v>
      </c>
      <c r="G35" s="210" t="s">
        <v>126</v>
      </c>
      <c r="H35" s="211" t="s">
        <v>130</v>
      </c>
      <c r="I35" s="224" t="s">
        <v>131</v>
      </c>
      <c r="J35" s="62"/>
    </row>
    <row r="36" spans="2:10" s="212" customFormat="1" ht="19" thickBot="1" x14ac:dyDescent="0.4">
      <c r="B36" s="207" t="s">
        <v>132</v>
      </c>
      <c r="C36" s="213"/>
      <c r="D36" s="225">
        <f>IF(D34="LN",IF(D35&lt;100%,D35,75%),IF(D34&lt;&gt;"DN","Isi asal alat kerja DN atau LN",IF(D35&lt;100%,75%+25%*D35,100%)))</f>
        <v>0.8</v>
      </c>
      <c r="E36" s="213"/>
      <c r="G36" s="210" t="s">
        <v>128</v>
      </c>
      <c r="H36" s="211" t="s">
        <v>126</v>
      </c>
      <c r="I36" s="214">
        <v>0.75</v>
      </c>
      <c r="J36" s="215"/>
    </row>
    <row r="37" spans="2:10" customFormat="1" ht="15" thickBot="1" x14ac:dyDescent="0.4">
      <c r="B37" s="216"/>
      <c r="C37" s="217"/>
      <c r="D37" s="218"/>
      <c r="E37" s="217"/>
      <c r="G37" s="204" t="s">
        <v>128</v>
      </c>
      <c r="H37" s="205" t="s">
        <v>128</v>
      </c>
      <c r="I37" s="206">
        <v>0</v>
      </c>
      <c r="J37" s="62"/>
    </row>
    <row r="38" spans="2:10" customFormat="1" ht="15" thickBot="1" x14ac:dyDescent="0.4">
      <c r="B38" s="192"/>
      <c r="G38" s="219" t="s">
        <v>128</v>
      </c>
      <c r="H38" s="220" t="s">
        <v>130</v>
      </c>
      <c r="I38" s="221" t="s">
        <v>133</v>
      </c>
      <c r="J38" s="62"/>
    </row>
    <row r="39" spans="2:10" customFormat="1" x14ac:dyDescent="0.35">
      <c r="B39" s="192"/>
      <c r="I39" s="66"/>
      <c r="J39" s="62"/>
    </row>
    <row r="40" spans="2:10" customFormat="1" x14ac:dyDescent="0.35">
      <c r="B40" s="192" t="s">
        <v>134</v>
      </c>
      <c r="I40" s="66"/>
      <c r="J40" s="62"/>
    </row>
    <row r="41" spans="2:10" customFormat="1" x14ac:dyDescent="0.35">
      <c r="B41" s="192" t="s">
        <v>135</v>
      </c>
      <c r="I41" s="66"/>
      <c r="J41" s="62"/>
    </row>
    <row r="42" spans="2:10" customFormat="1" x14ac:dyDescent="0.35">
      <c r="I42" s="66"/>
      <c r="J42" s="62"/>
    </row>
    <row r="43" spans="2:10" customFormat="1" x14ac:dyDescent="0.35">
      <c r="I43" s="66"/>
      <c r="J43" s="62"/>
    </row>
  </sheetData>
  <mergeCells count="21">
    <mergeCell ref="A1:O1"/>
    <mergeCell ref="A2:O2"/>
    <mergeCell ref="L12:L13"/>
    <mergeCell ref="M12:M13"/>
    <mergeCell ref="N12:N13"/>
    <mergeCell ref="M4:N4"/>
    <mergeCell ref="B11:C13"/>
    <mergeCell ref="L11:N11"/>
    <mergeCell ref="I26:K26"/>
    <mergeCell ref="A26:H26"/>
    <mergeCell ref="I11:J13"/>
    <mergeCell ref="I14:J14"/>
    <mergeCell ref="F12:F13"/>
    <mergeCell ref="E11:G11"/>
    <mergeCell ref="B14:C14"/>
    <mergeCell ref="L14:N14"/>
    <mergeCell ref="A11:A13"/>
    <mergeCell ref="H11:H13"/>
    <mergeCell ref="E14:G14"/>
    <mergeCell ref="E12:E13"/>
    <mergeCell ref="D11:D1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53"/>
  <sheetViews>
    <sheetView topLeftCell="A10" zoomScale="160" zoomScaleNormal="160" workbookViewId="0">
      <selection activeCell="G17" sqref="G17:G19"/>
    </sheetView>
  </sheetViews>
  <sheetFormatPr defaultRowHeight="14.5" x14ac:dyDescent="0.35"/>
  <cols>
    <col min="1" max="1" width="5.36328125" customWidth="1"/>
    <col min="2" max="2" width="33.1796875" customWidth="1"/>
    <col min="3" max="3" width="1.08984375" customWidth="1"/>
    <col min="4" max="4" width="15.6328125" style="62" customWidth="1"/>
    <col min="5" max="6" width="8.6328125" customWidth="1"/>
    <col min="7" max="8" width="6.6328125" customWidth="1"/>
    <col min="9" max="9" width="15.6328125" customWidth="1"/>
    <col min="10" max="12" width="16.6328125" customWidth="1"/>
    <col min="13" max="13" width="8.6328125" customWidth="1"/>
  </cols>
  <sheetData>
    <row r="1" spans="1:13" ht="16.5" x14ac:dyDescent="0.35">
      <c r="A1" s="453" t="s">
        <v>107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</row>
    <row r="2" spans="1:13" ht="16.5" x14ac:dyDescent="0.35">
      <c r="A2" s="453" t="s">
        <v>64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32"/>
    </row>
    <row r="3" spans="1:13" x14ac:dyDescent="0.35">
      <c r="A3" s="2"/>
      <c r="B3" s="2"/>
      <c r="C3" s="2"/>
      <c r="D3" s="2"/>
      <c r="E3" s="3"/>
      <c r="F3" s="2"/>
      <c r="G3" s="2"/>
      <c r="H3" s="2"/>
      <c r="I3" s="2"/>
      <c r="J3" s="2"/>
      <c r="K3" s="2"/>
      <c r="L3" s="2"/>
      <c r="M3" s="2"/>
    </row>
    <row r="4" spans="1:13" ht="15" thickBot="1" x14ac:dyDescent="0.4">
      <c r="A4" s="1"/>
      <c r="B4" s="2"/>
      <c r="C4" s="2"/>
      <c r="D4" s="2"/>
      <c r="E4" s="3"/>
      <c r="F4" s="2"/>
      <c r="G4" s="2"/>
      <c r="H4" s="2"/>
      <c r="I4" s="2"/>
      <c r="J4" s="2"/>
      <c r="K4" s="454"/>
      <c r="L4" s="454"/>
      <c r="M4" s="4"/>
    </row>
    <row r="5" spans="1:13" x14ac:dyDescent="0.35">
      <c r="A5" s="5" t="s">
        <v>35</v>
      </c>
      <c r="B5" s="6"/>
      <c r="C5" s="7" t="s">
        <v>1</v>
      </c>
      <c r="D5" s="8" t="str">
        <f>'FORM D.7'!D6</f>
        <v>PT ABC</v>
      </c>
      <c r="E5" s="41"/>
      <c r="F5" s="40"/>
      <c r="G5" s="40"/>
      <c r="H5" s="40"/>
      <c r="I5" s="40"/>
      <c r="J5" s="40"/>
      <c r="K5" s="40"/>
      <c r="L5" s="40"/>
      <c r="M5" s="43"/>
    </row>
    <row r="6" spans="1:13" x14ac:dyDescent="0.35">
      <c r="A6" s="11" t="s">
        <v>31</v>
      </c>
      <c r="B6" s="12"/>
      <c r="C6" s="13" t="s">
        <v>1</v>
      </c>
      <c r="D6" s="12" t="str">
        <f>'FORM D.7'!D7</f>
        <v>A</v>
      </c>
      <c r="E6" s="59"/>
      <c r="F6" s="13"/>
      <c r="G6" s="13"/>
      <c r="H6" s="13"/>
      <c r="I6" s="12"/>
      <c r="J6" s="12"/>
      <c r="K6" s="12"/>
      <c r="L6" s="12"/>
      <c r="M6" s="16"/>
    </row>
    <row r="7" spans="1:13" x14ac:dyDescent="0.35">
      <c r="A7" s="11" t="s">
        <v>36</v>
      </c>
      <c r="B7" s="12"/>
      <c r="C7" s="13" t="s">
        <v>1</v>
      </c>
      <c r="D7" s="12" t="str">
        <f>'FORM D.7'!D8</f>
        <v>Jasa Konsultansi</v>
      </c>
      <c r="E7" s="59"/>
      <c r="F7" s="13"/>
      <c r="G7" s="13"/>
      <c r="H7" s="13"/>
      <c r="I7" s="12"/>
      <c r="J7" s="12"/>
      <c r="K7" s="12"/>
      <c r="L7" s="12"/>
      <c r="M7" s="16"/>
    </row>
    <row r="8" spans="1:13" x14ac:dyDescent="0.35">
      <c r="A8" s="11" t="s">
        <v>37</v>
      </c>
      <c r="B8" s="12"/>
      <c r="C8" s="13" t="s">
        <v>1</v>
      </c>
      <c r="D8" s="12" t="str">
        <f>'FORM D.7'!D9</f>
        <v>Dinas ….................</v>
      </c>
      <c r="E8" s="59"/>
      <c r="F8" s="13"/>
      <c r="G8" s="13"/>
      <c r="H8" s="13"/>
      <c r="I8" s="12"/>
      <c r="J8" s="12"/>
      <c r="K8" s="12"/>
      <c r="L8" s="12"/>
      <c r="M8" s="16"/>
    </row>
    <row r="9" spans="1:13" x14ac:dyDescent="0.35">
      <c r="A9" s="11" t="s">
        <v>38</v>
      </c>
      <c r="B9" s="12"/>
      <c r="C9" s="13" t="s">
        <v>1</v>
      </c>
      <c r="D9" s="12">
        <f>'FORM D.7'!D10</f>
        <v>123456</v>
      </c>
      <c r="E9" s="59"/>
      <c r="F9" s="13"/>
      <c r="G9" s="13"/>
      <c r="H9" s="13"/>
      <c r="I9" s="12"/>
      <c r="J9" s="12"/>
      <c r="K9" s="12"/>
      <c r="L9" s="12"/>
      <c r="M9" s="16"/>
    </row>
    <row r="10" spans="1:13" ht="15" thickBot="1" x14ac:dyDescent="0.4">
      <c r="A10" s="45"/>
      <c r="B10" s="19"/>
      <c r="C10" s="19"/>
      <c r="D10" s="24"/>
      <c r="E10" s="58"/>
      <c r="F10" s="24"/>
      <c r="G10" s="24"/>
      <c r="H10" s="24"/>
      <c r="I10" s="20"/>
      <c r="J10" s="19"/>
      <c r="K10" s="19"/>
      <c r="L10" s="19"/>
      <c r="M10" s="48"/>
    </row>
    <row r="11" spans="1:13" x14ac:dyDescent="0.35">
      <c r="A11" s="572" t="s">
        <v>3</v>
      </c>
      <c r="B11" s="574" t="s">
        <v>4</v>
      </c>
      <c r="C11" s="574"/>
      <c r="D11" s="574" t="s">
        <v>23</v>
      </c>
      <c r="E11" s="575" t="s">
        <v>26</v>
      </c>
      <c r="F11" s="577" t="s">
        <v>21</v>
      </c>
      <c r="G11" s="566" t="s">
        <v>65</v>
      </c>
      <c r="H11" s="567"/>
      <c r="I11" s="381" t="s">
        <v>42</v>
      </c>
      <c r="J11" s="577" t="s">
        <v>7</v>
      </c>
      <c r="K11" s="577"/>
      <c r="L11" s="579"/>
      <c r="M11" s="382" t="s">
        <v>43</v>
      </c>
    </row>
    <row r="12" spans="1:13" x14ac:dyDescent="0.35">
      <c r="A12" s="573"/>
      <c r="B12" s="559"/>
      <c r="C12" s="559"/>
      <c r="D12" s="559"/>
      <c r="E12" s="576"/>
      <c r="F12" s="578"/>
      <c r="G12" s="568"/>
      <c r="H12" s="569"/>
      <c r="I12" s="383" t="s">
        <v>55</v>
      </c>
      <c r="J12" s="559" t="s">
        <v>8</v>
      </c>
      <c r="K12" s="559" t="s">
        <v>9</v>
      </c>
      <c r="L12" s="560" t="s">
        <v>10</v>
      </c>
      <c r="M12" s="384" t="s">
        <v>56</v>
      </c>
    </row>
    <row r="13" spans="1:13" x14ac:dyDescent="0.35">
      <c r="A13" s="573"/>
      <c r="B13" s="559"/>
      <c r="C13" s="559"/>
      <c r="D13" s="559"/>
      <c r="E13" s="576"/>
      <c r="F13" s="578"/>
      <c r="G13" s="570"/>
      <c r="H13" s="571"/>
      <c r="I13" s="385" t="s">
        <v>102</v>
      </c>
      <c r="J13" s="559"/>
      <c r="K13" s="559"/>
      <c r="L13" s="560"/>
      <c r="M13" s="386" t="s">
        <v>25</v>
      </c>
    </row>
    <row r="14" spans="1:13" s="62" customFormat="1" ht="12.9" customHeight="1" thickBot="1" x14ac:dyDescent="0.4">
      <c r="A14" s="387" t="s">
        <v>11</v>
      </c>
      <c r="B14" s="561" t="s">
        <v>12</v>
      </c>
      <c r="C14" s="561"/>
      <c r="D14" s="388" t="s">
        <v>13</v>
      </c>
      <c r="E14" s="389" t="s">
        <v>14</v>
      </c>
      <c r="F14" s="388" t="s">
        <v>15</v>
      </c>
      <c r="G14" s="561" t="s">
        <v>16</v>
      </c>
      <c r="H14" s="561"/>
      <c r="I14" s="388" t="s">
        <v>17</v>
      </c>
      <c r="J14" s="561" t="s">
        <v>18</v>
      </c>
      <c r="K14" s="561"/>
      <c r="L14" s="561"/>
      <c r="M14" s="390" t="s">
        <v>19</v>
      </c>
    </row>
    <row r="15" spans="1:13" ht="9" customHeight="1" thickBot="1" x14ac:dyDescent="0.4">
      <c r="A15" s="175"/>
      <c r="B15" s="175"/>
      <c r="C15" s="175"/>
      <c r="D15" s="175"/>
      <c r="E15" s="181"/>
      <c r="F15" s="167"/>
      <c r="G15" s="167"/>
      <c r="H15" s="167"/>
      <c r="I15" s="176"/>
      <c r="J15" s="183" t="s">
        <v>100</v>
      </c>
      <c r="K15" s="184" t="s">
        <v>101</v>
      </c>
      <c r="L15" s="184" t="s">
        <v>97</v>
      </c>
      <c r="M15" s="182"/>
    </row>
    <row r="16" spans="1:13" s="280" customFormat="1" ht="13.5" customHeight="1" x14ac:dyDescent="0.35">
      <c r="A16" s="291" t="str">
        <f>[1]HPS!A23</f>
        <v>C</v>
      </c>
      <c r="B16" s="292" t="str">
        <f>[1]HPS!B23</f>
        <v>TENAGA PENDUKUNG</v>
      </c>
      <c r="C16" s="293"/>
      <c r="D16" s="294"/>
      <c r="E16" s="295"/>
      <c r="F16" s="294"/>
      <c r="G16" s="294"/>
      <c r="H16" s="294"/>
      <c r="I16" s="296"/>
      <c r="J16" s="297">
        <f>ROUNDUP((E16*F16*G16*I16),2)</f>
        <v>0</v>
      </c>
      <c r="K16" s="297">
        <f>ROUNDUP(((100%-E16)*F16*G16*I16),2)</f>
        <v>0</v>
      </c>
      <c r="L16" s="297">
        <f>ROUNDUP((J16+K16),2)</f>
        <v>0</v>
      </c>
      <c r="M16" s="298">
        <f>IF(ISERROR(J16/'FORM D.7'!$F$25*100),,J16/'FORM D.7'!$F$25*100)</f>
        <v>0</v>
      </c>
    </row>
    <row r="17" spans="1:13" s="38" customFormat="1" ht="13.5" customHeight="1" x14ac:dyDescent="0.25">
      <c r="A17" s="25">
        <f>[1]HPS!A24</f>
        <v>1</v>
      </c>
      <c r="B17" s="267" t="str">
        <f>[1]HPS!B24</f>
        <v>Tenaga Juru Gambar / Drafter (6 Orang)</v>
      </c>
      <c r="C17" s="71"/>
      <c r="D17" s="70" t="s">
        <v>148</v>
      </c>
      <c r="E17" s="61">
        <v>1</v>
      </c>
      <c r="F17" s="429">
        <f>[1]HPS!D24</f>
        <v>6</v>
      </c>
      <c r="G17" s="70">
        <f>[1]HPS!F24</f>
        <v>1.5</v>
      </c>
      <c r="H17" s="70" t="str">
        <f>[1]HPS!C24</f>
        <v>Org/Bln</v>
      </c>
      <c r="I17" s="266">
        <f>[1]HPS!H24</f>
        <v>10228700</v>
      </c>
      <c r="J17" s="29">
        <f t="shared" ref="J17:J41" si="0">ROUNDUP((E17*F17*G17*I17),2)</f>
        <v>92058300</v>
      </c>
      <c r="K17" s="29">
        <f t="shared" ref="K17:K41" si="1">ROUNDUP(((100%-E17)*F17*G17*I17),2)</f>
        <v>0</v>
      </c>
      <c r="L17" s="29">
        <f t="shared" ref="L17:L41" si="2">ROUNDUP((J17+K17),2)</f>
        <v>92058300</v>
      </c>
      <c r="M17" s="30">
        <f>IF(ISERROR(J17/'FORM D.7'!$F$25*100),,J17/'FORM D.7'!$F$25*100)</f>
        <v>18.003787788411106</v>
      </c>
    </row>
    <row r="18" spans="1:13" s="38" customFormat="1" ht="13.5" customHeight="1" x14ac:dyDescent="0.25">
      <c r="A18" s="25">
        <f>[1]HPS!A25</f>
        <v>2</v>
      </c>
      <c r="B18" s="290" t="str">
        <f>[1]HPS!B25</f>
        <v>Surveyor</v>
      </c>
      <c r="C18" s="71"/>
      <c r="D18" s="70" t="s">
        <v>148</v>
      </c>
      <c r="E18" s="61">
        <f>E17</f>
        <v>1</v>
      </c>
      <c r="F18" s="429">
        <f>[1]HPS!D25</f>
        <v>4</v>
      </c>
      <c r="G18" s="70">
        <f>[1]HPS!F25</f>
        <v>0.5</v>
      </c>
      <c r="H18" s="70" t="str">
        <f>[1]HPS!C25</f>
        <v>Org/Bln</v>
      </c>
      <c r="I18" s="266">
        <f>[1]HPS!H25</f>
        <v>9658000</v>
      </c>
      <c r="J18" s="29">
        <f t="shared" si="0"/>
        <v>19316000</v>
      </c>
      <c r="K18" s="29">
        <f t="shared" si="1"/>
        <v>0</v>
      </c>
      <c r="L18" s="29">
        <f t="shared" si="2"/>
        <v>19316000</v>
      </c>
      <c r="M18" s="30">
        <f>IF(ISERROR(J18/'FORM D.7'!$F$25*100),,J18/'FORM D.7'!$F$25*100)</f>
        <v>3.7776188015740995</v>
      </c>
    </row>
    <row r="19" spans="1:13" s="38" customFormat="1" ht="13.5" customHeight="1" x14ac:dyDescent="0.25">
      <c r="A19" s="25">
        <f>[1]HPS!A26</f>
        <v>3</v>
      </c>
      <c r="B19" s="267" t="str">
        <f>[1]HPS!B26</f>
        <v>Operator Komputer</v>
      </c>
      <c r="C19" s="71"/>
      <c r="D19" s="70" t="s">
        <v>148</v>
      </c>
      <c r="E19" s="61">
        <f t="shared" ref="E19:E21" si="3">E18</f>
        <v>1</v>
      </c>
      <c r="F19" s="429">
        <f>[1]HPS!D26</f>
        <v>2</v>
      </c>
      <c r="G19" s="70">
        <f>[1]HPS!F26</f>
        <v>2</v>
      </c>
      <c r="H19" s="70" t="str">
        <f>[1]HPS!C26</f>
        <v>Org/Bln</v>
      </c>
      <c r="I19" s="266">
        <f>[1]HPS!H26</f>
        <v>5838700</v>
      </c>
      <c r="J19" s="29">
        <f t="shared" si="0"/>
        <v>23354800</v>
      </c>
      <c r="K19" s="29">
        <f t="shared" si="1"/>
        <v>0</v>
      </c>
      <c r="L19" s="29">
        <f t="shared" si="2"/>
        <v>23354800</v>
      </c>
      <c r="M19" s="30">
        <f>IF(ISERROR(J19/'FORM D.7'!$F$25*100),,J19/'FORM D.7'!$F$25*100)</f>
        <v>4.5674845509941377</v>
      </c>
    </row>
    <row r="20" spans="1:13" s="38" customFormat="1" ht="13.5" customHeight="1" x14ac:dyDescent="0.25">
      <c r="A20" s="25">
        <f>[1]HPS!A27</f>
        <v>4</v>
      </c>
      <c r="B20" s="267" t="str">
        <f>[1]HPS!B27</f>
        <v>Administrator</v>
      </c>
      <c r="C20" s="71"/>
      <c r="D20" s="70" t="s">
        <v>148</v>
      </c>
      <c r="E20" s="61">
        <f t="shared" si="3"/>
        <v>1</v>
      </c>
      <c r="F20" s="429">
        <f>[1]HPS!D27</f>
        <v>1</v>
      </c>
      <c r="G20" s="70">
        <f>[1]HPS!F27</f>
        <v>2</v>
      </c>
      <c r="H20" s="70" t="str">
        <f>[1]HPS!C27</f>
        <v>Org/Bln</v>
      </c>
      <c r="I20" s="266">
        <f>[1]HPS!H27</f>
        <v>6497200</v>
      </c>
      <c r="J20" s="29">
        <f t="shared" si="0"/>
        <v>12994400</v>
      </c>
      <c r="K20" s="29">
        <f t="shared" si="1"/>
        <v>0</v>
      </c>
      <c r="L20" s="29">
        <f t="shared" si="2"/>
        <v>12994400</v>
      </c>
      <c r="M20" s="30">
        <f>IF(ISERROR(J20/'FORM D.7'!$F$25*100),,J20/'FORM D.7'!$F$25*100)</f>
        <v>2.5413071937862122</v>
      </c>
    </row>
    <row r="21" spans="1:13" s="38" customFormat="1" ht="13.5" customHeight="1" x14ac:dyDescent="0.25">
      <c r="A21" s="25">
        <f>[1]HPS!A28</f>
        <v>5</v>
      </c>
      <c r="B21" s="267" t="str">
        <f>[1]HPS!B28</f>
        <v>Driver</v>
      </c>
      <c r="C21" s="71"/>
      <c r="D21" s="70" t="s">
        <v>148</v>
      </c>
      <c r="E21" s="61">
        <f t="shared" si="3"/>
        <v>1</v>
      </c>
      <c r="F21" s="429">
        <f>[1]HPS!D28</f>
        <v>1</v>
      </c>
      <c r="G21" s="70">
        <f>[1]HPS!F28</f>
        <v>2</v>
      </c>
      <c r="H21" s="70" t="str">
        <f>[1]HPS!C28</f>
        <v>Org/Bln</v>
      </c>
      <c r="I21" s="266">
        <f>[1]HPS!H28</f>
        <v>4565600</v>
      </c>
      <c r="J21" s="29">
        <f t="shared" si="0"/>
        <v>9131200</v>
      </c>
      <c r="K21" s="29">
        <f t="shared" si="1"/>
        <v>0</v>
      </c>
      <c r="L21" s="29">
        <f t="shared" si="2"/>
        <v>9131200</v>
      </c>
      <c r="M21" s="30">
        <f>IF(ISERROR(J21/'FORM D.7'!$F$25*100),,J21/'FORM D.7'!$F$25*100)</f>
        <v>1.7857834334713922</v>
      </c>
    </row>
    <row r="22" spans="1:13" s="38" customFormat="1" ht="13.5" customHeight="1" x14ac:dyDescent="0.25">
      <c r="A22" s="25"/>
      <c r="B22" s="267"/>
      <c r="C22" s="71"/>
      <c r="D22" s="70"/>
      <c r="E22" s="61"/>
      <c r="F22" s="70"/>
      <c r="G22" s="70"/>
      <c r="H22" s="70"/>
      <c r="I22" s="143"/>
      <c r="J22" s="29">
        <f t="shared" si="0"/>
        <v>0</v>
      </c>
      <c r="K22" s="29">
        <f t="shared" si="1"/>
        <v>0</v>
      </c>
      <c r="L22" s="29">
        <f t="shared" si="2"/>
        <v>0</v>
      </c>
      <c r="M22" s="30">
        <f>IF(ISERROR(J22/'FORM D.7'!$F$25*100),,J22/'FORM D.7'!$F$25*100)</f>
        <v>0</v>
      </c>
    </row>
    <row r="23" spans="1:13" s="38" customFormat="1" ht="10.5" x14ac:dyDescent="0.25">
      <c r="A23" s="25"/>
      <c r="B23" s="267"/>
      <c r="C23" s="71"/>
      <c r="D23" s="70"/>
      <c r="E23" s="61"/>
      <c r="F23" s="70"/>
      <c r="G23" s="70"/>
      <c r="H23" s="70"/>
      <c r="I23" s="143"/>
      <c r="J23" s="29">
        <f t="shared" si="0"/>
        <v>0</v>
      </c>
      <c r="K23" s="29">
        <f t="shared" si="1"/>
        <v>0</v>
      </c>
      <c r="L23" s="29">
        <f t="shared" si="2"/>
        <v>0</v>
      </c>
      <c r="M23" s="30">
        <f>IF(ISERROR(J23/'FORM D.7'!$F$25*100),,J23/'FORM D.7'!$F$25*100)</f>
        <v>0</v>
      </c>
    </row>
    <row r="24" spans="1:13" s="38" customFormat="1" ht="10.5" x14ac:dyDescent="0.25">
      <c r="A24" s="25"/>
      <c r="B24" s="269"/>
      <c r="C24" s="71"/>
      <c r="D24" s="70"/>
      <c r="E24" s="61"/>
      <c r="F24" s="70"/>
      <c r="G24" s="70"/>
      <c r="H24" s="70"/>
      <c r="I24" s="143"/>
      <c r="J24" s="29">
        <f t="shared" si="0"/>
        <v>0</v>
      </c>
      <c r="K24" s="29">
        <f t="shared" si="1"/>
        <v>0</v>
      </c>
      <c r="L24" s="29">
        <f t="shared" si="2"/>
        <v>0</v>
      </c>
      <c r="M24" s="30">
        <f>IF(ISERROR(J24/'FORM D.7'!$F$25*100),,J24/'FORM D.7'!$F$25*100)</f>
        <v>0</v>
      </c>
    </row>
    <row r="25" spans="1:13" x14ac:dyDescent="0.35">
      <c r="A25" s="25"/>
      <c r="B25" s="267"/>
      <c r="C25" s="71"/>
      <c r="D25" s="70"/>
      <c r="E25" s="61"/>
      <c r="F25" s="70"/>
      <c r="G25" s="70"/>
      <c r="H25" s="70"/>
      <c r="I25" s="266"/>
      <c r="J25" s="29">
        <f t="shared" ref="J25:J32" si="4">ROUNDUP((E25*F25*G25*I25),2)</f>
        <v>0</v>
      </c>
      <c r="K25" s="29">
        <f t="shared" ref="K25:K32" si="5">ROUNDUP(((100%-E25)*F25*G25*I25),2)</f>
        <v>0</v>
      </c>
      <c r="L25" s="29">
        <f t="shared" ref="L25:L32" si="6">ROUNDUP((J25+K25),2)</f>
        <v>0</v>
      </c>
      <c r="M25" s="30">
        <f>IF(ISERROR(J25/'FORM D.7'!$F$25*100),,J25/'FORM D.7'!$F$25*100)</f>
        <v>0</v>
      </c>
    </row>
    <row r="26" spans="1:13" x14ac:dyDescent="0.35">
      <c r="A26" s="25"/>
      <c r="B26" s="267"/>
      <c r="C26" s="71"/>
      <c r="D26" s="70"/>
      <c r="E26" s="61"/>
      <c r="F26" s="70"/>
      <c r="G26" s="70"/>
      <c r="H26" s="70"/>
      <c r="I26" s="143"/>
      <c r="J26" s="29">
        <f t="shared" si="4"/>
        <v>0</v>
      </c>
      <c r="K26" s="29">
        <f t="shared" si="5"/>
        <v>0</v>
      </c>
      <c r="L26" s="29">
        <f t="shared" si="6"/>
        <v>0</v>
      </c>
      <c r="M26" s="30">
        <f>IF(ISERROR(J26/'FORM D.7'!$F$25*100),,J26/'FORM D.7'!$F$25*100)</f>
        <v>0</v>
      </c>
    </row>
    <row r="27" spans="1:13" x14ac:dyDescent="0.35">
      <c r="A27" s="25"/>
      <c r="B27" s="267"/>
      <c r="C27" s="71"/>
      <c r="D27" s="70"/>
      <c r="E27" s="61"/>
      <c r="F27" s="70"/>
      <c r="G27" s="70"/>
      <c r="H27" s="70"/>
      <c r="I27" s="143"/>
      <c r="J27" s="29">
        <f t="shared" si="4"/>
        <v>0</v>
      </c>
      <c r="K27" s="29">
        <f t="shared" si="5"/>
        <v>0</v>
      </c>
      <c r="L27" s="29">
        <f t="shared" si="6"/>
        <v>0</v>
      </c>
      <c r="M27" s="30">
        <f>IF(ISERROR(J27/'FORM D.7'!$F$25*100),,J27/'FORM D.7'!$F$25*100)</f>
        <v>0</v>
      </c>
    </row>
    <row r="28" spans="1:13" x14ac:dyDescent="0.35">
      <c r="A28" s="25"/>
      <c r="B28" s="267"/>
      <c r="C28" s="71"/>
      <c r="D28" s="70"/>
      <c r="E28" s="61"/>
      <c r="F28" s="70"/>
      <c r="G28" s="70"/>
      <c r="H28" s="70"/>
      <c r="I28" s="143"/>
      <c r="J28" s="29">
        <f t="shared" si="4"/>
        <v>0</v>
      </c>
      <c r="K28" s="29">
        <f t="shared" si="5"/>
        <v>0</v>
      </c>
      <c r="L28" s="29">
        <f t="shared" si="6"/>
        <v>0</v>
      </c>
      <c r="M28" s="30">
        <f>IF(ISERROR(J28/'FORM D.7'!$F$25*100),,J28/'FORM D.7'!$F$25*100)</f>
        <v>0</v>
      </c>
    </row>
    <row r="29" spans="1:13" x14ac:dyDescent="0.35">
      <c r="A29" s="25"/>
      <c r="B29" s="267"/>
      <c r="C29" s="71"/>
      <c r="D29" s="70"/>
      <c r="E29" s="61"/>
      <c r="F29" s="70"/>
      <c r="G29" s="70"/>
      <c r="H29" s="70"/>
      <c r="I29" s="143"/>
      <c r="J29" s="29">
        <f t="shared" si="4"/>
        <v>0</v>
      </c>
      <c r="K29" s="29">
        <f t="shared" si="5"/>
        <v>0</v>
      </c>
      <c r="L29" s="29">
        <f t="shared" si="6"/>
        <v>0</v>
      </c>
      <c r="M29" s="30">
        <f>IF(ISERROR(J29/'FORM D.7'!$F$25*100),,J29/'FORM D.7'!$F$25*100)</f>
        <v>0</v>
      </c>
    </row>
    <row r="30" spans="1:13" x14ac:dyDescent="0.35">
      <c r="A30" s="25"/>
      <c r="B30" s="267"/>
      <c r="C30" s="71"/>
      <c r="D30" s="70"/>
      <c r="E30" s="61"/>
      <c r="F30" s="70"/>
      <c r="G30" s="70"/>
      <c r="H30" s="70"/>
      <c r="I30" s="143"/>
      <c r="J30" s="29">
        <f t="shared" si="4"/>
        <v>0</v>
      </c>
      <c r="K30" s="29">
        <f t="shared" si="5"/>
        <v>0</v>
      </c>
      <c r="L30" s="29">
        <f t="shared" si="6"/>
        <v>0</v>
      </c>
      <c r="M30" s="30">
        <f>IF(ISERROR(J30/'FORM D.7'!$F$25*100),,J30/'FORM D.7'!$F$25*100)</f>
        <v>0</v>
      </c>
    </row>
    <row r="31" spans="1:13" x14ac:dyDescent="0.35">
      <c r="A31" s="25"/>
      <c r="B31" s="267"/>
      <c r="C31" s="71"/>
      <c r="D31" s="70"/>
      <c r="E31" s="61"/>
      <c r="F31" s="70"/>
      <c r="G31" s="70"/>
      <c r="H31" s="70"/>
      <c r="I31" s="143"/>
      <c r="J31" s="29">
        <f t="shared" si="4"/>
        <v>0</v>
      </c>
      <c r="K31" s="29">
        <f t="shared" si="5"/>
        <v>0</v>
      </c>
      <c r="L31" s="29">
        <f t="shared" si="6"/>
        <v>0</v>
      </c>
      <c r="M31" s="30">
        <f>IF(ISERROR(J31/'FORM D.7'!$F$25*100),,J31/'FORM D.7'!$F$25*100)</f>
        <v>0</v>
      </c>
    </row>
    <row r="32" spans="1:13" x14ac:dyDescent="0.35">
      <c r="A32" s="25"/>
      <c r="B32" s="267"/>
      <c r="C32" s="71"/>
      <c r="D32" s="70"/>
      <c r="E32" s="61"/>
      <c r="F32" s="70"/>
      <c r="G32" s="70"/>
      <c r="H32" s="70"/>
      <c r="I32" s="143"/>
      <c r="J32" s="29">
        <f t="shared" si="4"/>
        <v>0</v>
      </c>
      <c r="K32" s="29">
        <f t="shared" si="5"/>
        <v>0</v>
      </c>
      <c r="L32" s="29">
        <f t="shared" si="6"/>
        <v>0</v>
      </c>
      <c r="M32" s="30">
        <f>IF(ISERROR(J32/'FORM D.7'!$F$25*100),,J32/'FORM D.7'!$F$25*100)</f>
        <v>0</v>
      </c>
    </row>
    <row r="33" spans="1:13" x14ac:dyDescent="0.35">
      <c r="A33" s="25"/>
      <c r="B33" s="267"/>
      <c r="C33" s="71"/>
      <c r="D33" s="70"/>
      <c r="E33" s="61"/>
      <c r="F33" s="70"/>
      <c r="G33" s="70"/>
      <c r="H33" s="70"/>
      <c r="I33" s="266"/>
      <c r="J33" s="29">
        <f t="shared" ref="J33:J40" si="7">ROUNDUP((E33*F33*G33*I33),2)</f>
        <v>0</v>
      </c>
      <c r="K33" s="29">
        <f t="shared" ref="K33:K40" si="8">ROUNDUP(((100%-E33)*F33*G33*I33),2)</f>
        <v>0</v>
      </c>
      <c r="L33" s="29">
        <f t="shared" ref="L33:L40" si="9">ROUNDUP((J33+K33),2)</f>
        <v>0</v>
      </c>
      <c r="M33" s="30">
        <f>IF(ISERROR(J33/'FORM D.7'!$F$25*100),,J33/'FORM D.7'!$F$25*100)</f>
        <v>0</v>
      </c>
    </row>
    <row r="34" spans="1:13" x14ac:dyDescent="0.35">
      <c r="A34" s="25"/>
      <c r="B34" s="267"/>
      <c r="C34" s="71"/>
      <c r="D34" s="70"/>
      <c r="E34" s="61"/>
      <c r="F34" s="70"/>
      <c r="G34" s="70"/>
      <c r="H34" s="70"/>
      <c r="I34" s="143"/>
      <c r="J34" s="29">
        <f t="shared" si="7"/>
        <v>0</v>
      </c>
      <c r="K34" s="29">
        <f t="shared" si="8"/>
        <v>0</v>
      </c>
      <c r="L34" s="29">
        <f t="shared" si="9"/>
        <v>0</v>
      </c>
      <c r="M34" s="30">
        <f>IF(ISERROR(J34/'FORM D.7'!$F$25*100),,J34/'FORM D.7'!$F$25*100)</f>
        <v>0</v>
      </c>
    </row>
    <row r="35" spans="1:13" x14ac:dyDescent="0.35">
      <c r="A35" s="25"/>
      <c r="B35" s="267"/>
      <c r="C35" s="71"/>
      <c r="D35" s="70"/>
      <c r="E35" s="61"/>
      <c r="F35" s="70"/>
      <c r="G35" s="70"/>
      <c r="H35" s="70"/>
      <c r="I35" s="143"/>
      <c r="J35" s="29">
        <f t="shared" si="7"/>
        <v>0</v>
      </c>
      <c r="K35" s="29">
        <f t="shared" si="8"/>
        <v>0</v>
      </c>
      <c r="L35" s="29">
        <f t="shared" si="9"/>
        <v>0</v>
      </c>
      <c r="M35" s="30">
        <f>IF(ISERROR(J35/'FORM D.7'!$F$25*100),,J35/'FORM D.7'!$F$25*100)</f>
        <v>0</v>
      </c>
    </row>
    <row r="36" spans="1:13" x14ac:dyDescent="0.35">
      <c r="A36" s="25"/>
      <c r="B36" s="267"/>
      <c r="C36" s="71"/>
      <c r="D36" s="70"/>
      <c r="E36" s="61"/>
      <c r="F36" s="70"/>
      <c r="G36" s="70"/>
      <c r="H36" s="70"/>
      <c r="I36" s="143"/>
      <c r="J36" s="29">
        <f t="shared" si="7"/>
        <v>0</v>
      </c>
      <c r="K36" s="29">
        <f t="shared" si="8"/>
        <v>0</v>
      </c>
      <c r="L36" s="29">
        <f t="shared" si="9"/>
        <v>0</v>
      </c>
      <c r="M36" s="30">
        <f>IF(ISERROR(J36/'FORM D.7'!$F$25*100),,J36/'FORM D.7'!$F$25*100)</f>
        <v>0</v>
      </c>
    </row>
    <row r="37" spans="1:13" x14ac:dyDescent="0.35">
      <c r="A37" s="25"/>
      <c r="B37" s="267"/>
      <c r="C37" s="71"/>
      <c r="D37" s="70"/>
      <c r="E37" s="61"/>
      <c r="F37" s="70"/>
      <c r="G37" s="70"/>
      <c r="H37" s="70"/>
      <c r="I37" s="143"/>
      <c r="J37" s="29">
        <f t="shared" si="7"/>
        <v>0</v>
      </c>
      <c r="K37" s="29">
        <f t="shared" si="8"/>
        <v>0</v>
      </c>
      <c r="L37" s="29">
        <f t="shared" si="9"/>
        <v>0</v>
      </c>
      <c r="M37" s="30">
        <f>IF(ISERROR(J37/'FORM D.7'!$F$25*100),,J37/'FORM D.7'!$F$25*100)</f>
        <v>0</v>
      </c>
    </row>
    <row r="38" spans="1:13" x14ac:dyDescent="0.35">
      <c r="A38" s="25"/>
      <c r="B38" s="267"/>
      <c r="C38" s="71"/>
      <c r="D38" s="70"/>
      <c r="E38" s="61"/>
      <c r="F38" s="70"/>
      <c r="G38" s="70"/>
      <c r="H38" s="70"/>
      <c r="I38" s="143"/>
      <c r="J38" s="29">
        <f t="shared" si="7"/>
        <v>0</v>
      </c>
      <c r="K38" s="29">
        <f t="shared" si="8"/>
        <v>0</v>
      </c>
      <c r="L38" s="29">
        <f t="shared" si="9"/>
        <v>0</v>
      </c>
      <c r="M38" s="30">
        <f>IF(ISERROR(J38/'FORM D.7'!$F$25*100),,J38/'FORM D.7'!$F$25*100)</f>
        <v>0</v>
      </c>
    </row>
    <row r="39" spans="1:13" x14ac:dyDescent="0.35">
      <c r="A39" s="25"/>
      <c r="B39" s="267"/>
      <c r="C39" s="71"/>
      <c r="D39" s="70"/>
      <c r="E39" s="61"/>
      <c r="F39" s="70"/>
      <c r="G39" s="70"/>
      <c r="H39" s="70"/>
      <c r="I39" s="143"/>
      <c r="J39" s="29">
        <f t="shared" si="7"/>
        <v>0</v>
      </c>
      <c r="K39" s="29">
        <f t="shared" si="8"/>
        <v>0</v>
      </c>
      <c r="L39" s="29">
        <f t="shared" si="9"/>
        <v>0</v>
      </c>
      <c r="M39" s="30">
        <f>IF(ISERROR(J39/'FORM D.7'!$F$25*100),,J39/'FORM D.7'!$F$25*100)</f>
        <v>0</v>
      </c>
    </row>
    <row r="40" spans="1:13" x14ac:dyDescent="0.35">
      <c r="A40" s="25"/>
      <c r="B40" s="267"/>
      <c r="C40" s="71"/>
      <c r="D40" s="70"/>
      <c r="E40" s="61"/>
      <c r="F40" s="70"/>
      <c r="G40" s="70"/>
      <c r="H40" s="70"/>
      <c r="I40" s="143"/>
      <c r="J40" s="29">
        <f t="shared" si="7"/>
        <v>0</v>
      </c>
      <c r="K40" s="29">
        <f t="shared" si="8"/>
        <v>0</v>
      </c>
      <c r="L40" s="29">
        <f t="shared" si="9"/>
        <v>0</v>
      </c>
      <c r="M40" s="30">
        <f>IF(ISERROR(J40/'FORM D.7'!$F$25*100),,J40/'FORM D.7'!$F$25*100)</f>
        <v>0</v>
      </c>
    </row>
    <row r="41" spans="1:13" ht="15" thickBot="1" x14ac:dyDescent="0.4">
      <c r="A41" s="25"/>
      <c r="B41" s="268"/>
      <c r="C41" s="72"/>
      <c r="D41" s="73"/>
      <c r="E41" s="67"/>
      <c r="F41" s="73"/>
      <c r="G41" s="73"/>
      <c r="H41" s="73"/>
      <c r="I41" s="144"/>
      <c r="J41" s="36">
        <f t="shared" si="0"/>
        <v>0</v>
      </c>
      <c r="K41" s="36">
        <f t="shared" si="1"/>
        <v>0</v>
      </c>
      <c r="L41" s="36">
        <f t="shared" si="2"/>
        <v>0</v>
      </c>
      <c r="M41" s="37">
        <f>IF(ISERROR(J41/'FORM D.7'!$F$25*100),,J41/'FORM D.7'!$F$25*100)</f>
        <v>0</v>
      </c>
    </row>
    <row r="42" spans="1:13" ht="15" thickBot="1" x14ac:dyDescent="0.4">
      <c r="A42" s="565" t="s">
        <v>66</v>
      </c>
      <c r="B42" s="563"/>
      <c r="C42" s="563"/>
      <c r="D42" s="563"/>
      <c r="E42" s="563"/>
      <c r="F42" s="564"/>
      <c r="G42" s="562" t="s">
        <v>45</v>
      </c>
      <c r="H42" s="563"/>
      <c r="I42" s="564"/>
      <c r="J42" s="391">
        <f>ROUNDUP((SUM(J16:J41)),2)</f>
        <v>156854700</v>
      </c>
      <c r="K42" s="391">
        <f>ROUNDUP((SUM(K16:K41)),2)</f>
        <v>0</v>
      </c>
      <c r="L42" s="391">
        <f>ROUNDUP((SUM(L16:L24)),2)</f>
        <v>156854700</v>
      </c>
      <c r="M42" s="392">
        <f>IF(ISERROR(J42/'FORM D.7'!$F$25*100),,J42/'FORM D.7'!$F$25*100)</f>
        <v>30.675981768236944</v>
      </c>
    </row>
    <row r="45" spans="1:13" x14ac:dyDescent="0.35">
      <c r="B45" s="192" t="s">
        <v>112</v>
      </c>
      <c r="D45"/>
      <c r="H45" s="62"/>
    </row>
    <row r="46" spans="1:13" x14ac:dyDescent="0.35">
      <c r="B46" s="192" t="s">
        <v>136</v>
      </c>
      <c r="D46"/>
      <c r="H46" s="62"/>
    </row>
    <row r="47" spans="1:13" x14ac:dyDescent="0.35">
      <c r="B47" s="192" t="s">
        <v>137</v>
      </c>
      <c r="D47"/>
      <c r="H47" s="62"/>
    </row>
    <row r="48" spans="1:13" x14ac:dyDescent="0.35">
      <c r="B48" s="192" t="s">
        <v>138</v>
      </c>
      <c r="D48"/>
      <c r="H48" s="62"/>
    </row>
    <row r="49" spans="2:13" x14ac:dyDescent="0.35">
      <c r="B49" s="192" t="s">
        <v>139</v>
      </c>
      <c r="D49"/>
      <c r="H49" s="62"/>
    </row>
    <row r="50" spans="2:13" x14ac:dyDescent="0.35">
      <c r="B50" s="192" t="s">
        <v>120</v>
      </c>
      <c r="D50"/>
      <c r="H50" s="62"/>
    </row>
    <row r="51" spans="2:13" x14ac:dyDescent="0.35">
      <c r="D51"/>
      <c r="H51" s="62"/>
    </row>
    <row r="52" spans="2:13" x14ac:dyDescent="0.35">
      <c r="D52"/>
      <c r="F52" s="62"/>
      <c r="G52" s="222"/>
      <c r="H52" s="222"/>
      <c r="J52" s="131"/>
      <c r="M52" s="223"/>
    </row>
    <row r="53" spans="2:13" x14ac:dyDescent="0.35">
      <c r="D53"/>
    </row>
  </sheetData>
  <mergeCells count="18">
    <mergeCell ref="A1:M1"/>
    <mergeCell ref="G42:I42"/>
    <mergeCell ref="A42:F42"/>
    <mergeCell ref="G11:H13"/>
    <mergeCell ref="G14:H14"/>
    <mergeCell ref="A2:L2"/>
    <mergeCell ref="K4:L4"/>
    <mergeCell ref="A11:A13"/>
    <mergeCell ref="B11:C13"/>
    <mergeCell ref="D11:D13"/>
    <mergeCell ref="E11:E13"/>
    <mergeCell ref="F11:F13"/>
    <mergeCell ref="J11:L11"/>
    <mergeCell ref="J12:J13"/>
    <mergeCell ref="K12:K13"/>
    <mergeCell ref="L12:L13"/>
    <mergeCell ref="B14:C14"/>
    <mergeCell ref="J14:L14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FF"/>
  </sheetPr>
  <dimension ref="A1:M44"/>
  <sheetViews>
    <sheetView topLeftCell="A18" zoomScale="145" zoomScaleNormal="145" workbookViewId="0">
      <selection activeCell="B32" sqref="B32:C32"/>
    </sheetView>
  </sheetViews>
  <sheetFormatPr defaultRowHeight="14.5" x14ac:dyDescent="0.35"/>
  <cols>
    <col min="1" max="1" width="5.36328125" customWidth="1"/>
    <col min="2" max="2" width="27.6328125" customWidth="1"/>
    <col min="3" max="3" width="1.08984375" customWidth="1"/>
    <col min="4" max="4" width="13.6328125" customWidth="1"/>
    <col min="5" max="5" width="13.6328125" style="150" customWidth="1"/>
    <col min="6" max="6" width="8.6328125" customWidth="1"/>
    <col min="7" max="8" width="6.6328125" customWidth="1"/>
    <col min="9" max="9" width="11.453125" style="66" customWidth="1"/>
    <col min="10" max="12" width="16.6328125" customWidth="1"/>
    <col min="13" max="13" width="8.6328125" customWidth="1"/>
  </cols>
  <sheetData>
    <row r="1" spans="1:13" ht="16.5" x14ac:dyDescent="0.35">
      <c r="A1" s="453" t="s">
        <v>108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</row>
    <row r="2" spans="1:13" ht="16.5" x14ac:dyDescent="0.35">
      <c r="A2" s="453" t="s">
        <v>67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 x14ac:dyDescent="0.35">
      <c r="A3" s="2"/>
      <c r="B3" s="2"/>
      <c r="C3" s="2"/>
      <c r="D3" s="2"/>
      <c r="E3" s="3"/>
      <c r="F3" s="2"/>
      <c r="G3" s="2"/>
      <c r="H3" s="2"/>
      <c r="I3" s="69"/>
      <c r="J3" s="2"/>
      <c r="K3" s="2"/>
      <c r="L3" s="2"/>
      <c r="M3" s="2"/>
    </row>
    <row r="4" spans="1:13" ht="15" thickBot="1" x14ac:dyDescent="0.4">
      <c r="A4" s="1"/>
      <c r="B4" s="2"/>
      <c r="C4" s="2"/>
      <c r="D4" s="2"/>
      <c r="E4" s="3"/>
      <c r="F4" s="2"/>
      <c r="G4" s="2"/>
      <c r="H4" s="2"/>
      <c r="I4" s="69"/>
      <c r="J4" s="2"/>
      <c r="K4" s="585"/>
      <c r="L4" s="585"/>
      <c r="M4" s="146"/>
    </row>
    <row r="5" spans="1:13" x14ac:dyDescent="0.35">
      <c r="A5" s="5" t="s">
        <v>35</v>
      </c>
      <c r="B5" s="6"/>
      <c r="C5" s="7" t="s">
        <v>1</v>
      </c>
      <c r="D5" s="8" t="str">
        <f>'FORM D.7'!D6</f>
        <v>PT ABC</v>
      </c>
      <c r="E5" s="41"/>
      <c r="F5" s="40"/>
      <c r="G5" s="40"/>
      <c r="H5" s="40"/>
      <c r="I5" s="77"/>
      <c r="J5" s="40"/>
      <c r="K5" s="40"/>
      <c r="L5" s="40"/>
      <c r="M5" s="43"/>
    </row>
    <row r="6" spans="1:13" x14ac:dyDescent="0.35">
      <c r="A6" s="11" t="s">
        <v>31</v>
      </c>
      <c r="B6" s="12"/>
      <c r="C6" s="13" t="s">
        <v>1</v>
      </c>
      <c r="D6" s="14" t="str">
        <f>'FORM D.7'!D7</f>
        <v>A</v>
      </c>
      <c r="E6" s="57"/>
      <c r="F6" s="13"/>
      <c r="G6" s="13"/>
      <c r="H6" s="13"/>
      <c r="I6" s="65"/>
      <c r="J6" s="12"/>
      <c r="K6" s="12"/>
      <c r="L6" s="12"/>
      <c r="M6" s="16"/>
    </row>
    <row r="7" spans="1:13" x14ac:dyDescent="0.35">
      <c r="A7" s="11" t="s">
        <v>36</v>
      </c>
      <c r="B7" s="12"/>
      <c r="C7" s="13" t="s">
        <v>1</v>
      </c>
      <c r="D7" s="14" t="str">
        <f>'FORM D.7'!D8</f>
        <v>Jasa Konsultansi</v>
      </c>
      <c r="E7" s="57"/>
      <c r="F7" s="13"/>
      <c r="G7" s="13"/>
      <c r="H7" s="13"/>
      <c r="I7" s="65"/>
      <c r="J7" s="12"/>
      <c r="K7" s="12"/>
      <c r="L7" s="12"/>
      <c r="M7" s="16"/>
    </row>
    <row r="8" spans="1:13" x14ac:dyDescent="0.35">
      <c r="A8" s="11" t="s">
        <v>37</v>
      </c>
      <c r="B8" s="12"/>
      <c r="C8" s="13" t="s">
        <v>1</v>
      </c>
      <c r="D8" s="14" t="str">
        <f>'FORM D.7'!D9</f>
        <v>Dinas ….................</v>
      </c>
      <c r="E8" s="57"/>
      <c r="F8" s="13"/>
      <c r="G8" s="13"/>
      <c r="H8" s="13"/>
      <c r="I8" s="65"/>
      <c r="J8" s="12"/>
      <c r="K8" s="12"/>
      <c r="L8" s="12"/>
      <c r="M8" s="16"/>
    </row>
    <row r="9" spans="1:13" x14ac:dyDescent="0.35">
      <c r="A9" s="11" t="s">
        <v>38</v>
      </c>
      <c r="B9" s="12"/>
      <c r="C9" s="13" t="s">
        <v>1</v>
      </c>
      <c r="D9" s="14">
        <f>'FORM D.7'!D10</f>
        <v>123456</v>
      </c>
      <c r="E9" s="57"/>
      <c r="F9" s="13"/>
      <c r="G9" s="13"/>
      <c r="H9" s="13"/>
      <c r="I9" s="65"/>
      <c r="J9" s="12"/>
      <c r="K9" s="12"/>
      <c r="L9" s="12"/>
      <c r="M9" s="16"/>
    </row>
    <row r="10" spans="1:13" ht="15" thickBot="1" x14ac:dyDescent="0.4">
      <c r="A10" s="18"/>
      <c r="B10" s="19"/>
      <c r="C10" s="20"/>
      <c r="D10" s="20"/>
      <c r="E10" s="58"/>
      <c r="F10" s="24"/>
      <c r="G10" s="24"/>
      <c r="H10" s="24"/>
      <c r="I10" s="20"/>
      <c r="J10" s="20"/>
      <c r="K10" s="20"/>
      <c r="L10" s="20"/>
      <c r="M10" s="34"/>
    </row>
    <row r="11" spans="1:13" s="280" customFormat="1" ht="15" customHeight="1" x14ac:dyDescent="0.35">
      <c r="A11" s="586" t="s">
        <v>3</v>
      </c>
      <c r="B11" s="588" t="s">
        <v>4</v>
      </c>
      <c r="C11" s="588"/>
      <c r="D11" s="588" t="s">
        <v>68</v>
      </c>
      <c r="E11" s="580" t="s">
        <v>69</v>
      </c>
      <c r="F11" s="589" t="s">
        <v>70</v>
      </c>
      <c r="G11" s="592" t="s">
        <v>53</v>
      </c>
      <c r="H11" s="593"/>
      <c r="I11" s="397" t="s">
        <v>42</v>
      </c>
      <c r="J11" s="589" t="s">
        <v>7</v>
      </c>
      <c r="K11" s="589"/>
      <c r="L11" s="591"/>
      <c r="M11" s="398" t="s">
        <v>43</v>
      </c>
    </row>
    <row r="12" spans="1:13" s="280" customFormat="1" ht="15" customHeight="1" x14ac:dyDescent="0.35">
      <c r="A12" s="587"/>
      <c r="B12" s="583"/>
      <c r="C12" s="583"/>
      <c r="D12" s="583"/>
      <c r="E12" s="581"/>
      <c r="F12" s="590"/>
      <c r="G12" s="594"/>
      <c r="H12" s="595"/>
      <c r="I12" s="399" t="s">
        <v>5</v>
      </c>
      <c r="J12" s="583" t="s">
        <v>8</v>
      </c>
      <c r="K12" s="583" t="s">
        <v>9</v>
      </c>
      <c r="L12" s="584" t="s">
        <v>29</v>
      </c>
      <c r="M12" s="400" t="s">
        <v>56</v>
      </c>
    </row>
    <row r="13" spans="1:13" s="280" customFormat="1" x14ac:dyDescent="0.35">
      <c r="A13" s="587"/>
      <c r="B13" s="583"/>
      <c r="C13" s="583"/>
      <c r="D13" s="583"/>
      <c r="E13" s="582"/>
      <c r="F13" s="590"/>
      <c r="G13" s="596"/>
      <c r="H13" s="597"/>
      <c r="I13" s="401" t="s">
        <v>48</v>
      </c>
      <c r="J13" s="583"/>
      <c r="K13" s="583"/>
      <c r="L13" s="584"/>
      <c r="M13" s="400" t="s">
        <v>25</v>
      </c>
    </row>
    <row r="14" spans="1:13" s="280" customFormat="1" ht="12.9" customHeight="1" thickBot="1" x14ac:dyDescent="0.4">
      <c r="A14" s="402" t="s">
        <v>11</v>
      </c>
      <c r="B14" s="605" t="s">
        <v>12</v>
      </c>
      <c r="C14" s="606"/>
      <c r="D14" s="403" t="s">
        <v>13</v>
      </c>
      <c r="E14" s="404" t="s">
        <v>14</v>
      </c>
      <c r="F14" s="403" t="s">
        <v>15</v>
      </c>
      <c r="G14" s="605" t="s">
        <v>16</v>
      </c>
      <c r="H14" s="606"/>
      <c r="I14" s="403" t="s">
        <v>17</v>
      </c>
      <c r="J14" s="598" t="s">
        <v>18</v>
      </c>
      <c r="K14" s="598"/>
      <c r="L14" s="598"/>
      <c r="M14" s="405" t="s">
        <v>19</v>
      </c>
    </row>
    <row r="15" spans="1:13" s="280" customFormat="1" ht="9" customHeight="1" thickBot="1" x14ac:dyDescent="0.4">
      <c r="A15" s="314"/>
      <c r="B15" s="314"/>
      <c r="C15" s="314"/>
      <c r="D15" s="314"/>
      <c r="E15" s="393"/>
      <c r="F15" s="314"/>
      <c r="G15" s="314"/>
      <c r="H15" s="314"/>
      <c r="I15" s="394"/>
      <c r="J15" s="395" t="s">
        <v>100</v>
      </c>
      <c r="K15" s="395" t="s">
        <v>101</v>
      </c>
      <c r="L15" s="395" t="s">
        <v>97</v>
      </c>
      <c r="M15" s="396"/>
    </row>
    <row r="16" spans="1:13" s="280" customFormat="1" ht="12.5" customHeight="1" x14ac:dyDescent="0.35">
      <c r="A16" s="291" t="str">
        <f>[1]HPS!A34</f>
        <v>A</v>
      </c>
      <c r="B16" s="599" t="str">
        <f>[1]HPS!B34</f>
        <v>BIAYA LAPORAN</v>
      </c>
      <c r="C16" s="600"/>
      <c r="D16" s="299"/>
      <c r="E16" s="300"/>
      <c r="F16" s="301"/>
      <c r="G16" s="302"/>
      <c r="H16" s="303"/>
      <c r="I16" s="304"/>
      <c r="J16" s="305">
        <f>ROUNDUP((E16*F16*G16*I16),2)</f>
        <v>0</v>
      </c>
      <c r="K16" s="305">
        <f>ROUNDUP(((100%-E16)*F16*G16*I16),2)</f>
        <v>0</v>
      </c>
      <c r="L16" s="305">
        <f>ROUNDUP((J16+K16),2)</f>
        <v>0</v>
      </c>
      <c r="M16" s="306">
        <f>IF(ISERROR(J16/'FORM D.7'!$F$25*100),,J16/'FORM D.7'!$F$25*100)</f>
        <v>0</v>
      </c>
    </row>
    <row r="17" spans="1:13" x14ac:dyDescent="0.35">
      <c r="A17" s="25">
        <f>[1]HPS!A35</f>
        <v>1</v>
      </c>
      <c r="B17" s="601" t="str">
        <f>[1]HPS!B35</f>
        <v>Laporan Pendahuluan</v>
      </c>
      <c r="C17" s="602"/>
      <c r="D17" s="28" t="s">
        <v>149</v>
      </c>
      <c r="E17" s="149">
        <v>1</v>
      </c>
      <c r="F17" s="74">
        <f>[1]HPS!D35</f>
        <v>1</v>
      </c>
      <c r="G17" s="145">
        <f>[1]HPS!F35</f>
        <v>3</v>
      </c>
      <c r="H17" s="145" t="str">
        <f>[1]HPS!C35</f>
        <v>Eks</v>
      </c>
      <c r="I17" s="270">
        <f>[1]HPS!H35</f>
        <v>150000</v>
      </c>
      <c r="J17" s="75">
        <f t="shared" ref="J17:J36" si="0">ROUNDUP((E17*F17*G17*I17),2)</f>
        <v>450000</v>
      </c>
      <c r="K17" s="75">
        <f t="shared" ref="K17:K36" si="1">ROUNDUP(((100%-E17)*F17*G17*I17),2)</f>
        <v>0</v>
      </c>
      <c r="L17" s="75">
        <f t="shared" ref="L17:L36" si="2">ROUNDUP((J17+K17),2)</f>
        <v>450000</v>
      </c>
      <c r="M17" s="76">
        <f>IF(ISERROR(J17/'FORM D.7'!$F$25*100),,J17/'FORM D.7'!$F$25*100)</f>
        <v>8.8006236317474867E-2</v>
      </c>
    </row>
    <row r="18" spans="1:13" x14ac:dyDescent="0.35">
      <c r="A18" s="25">
        <f>[1]HPS!A36</f>
        <v>2</v>
      </c>
      <c r="B18" s="601" t="str">
        <f>[1]HPS!B36</f>
        <v>Laporan Antara</v>
      </c>
      <c r="C18" s="602"/>
      <c r="D18" s="28" t="s">
        <v>149</v>
      </c>
      <c r="E18" s="149">
        <f>E17</f>
        <v>1</v>
      </c>
      <c r="F18" s="74">
        <f>[1]HPS!D36</f>
        <v>1</v>
      </c>
      <c r="G18" s="145">
        <f>[1]HPS!F36</f>
        <v>3</v>
      </c>
      <c r="H18" s="145" t="str">
        <f>[1]HPS!C36</f>
        <v>Eks</v>
      </c>
      <c r="I18" s="270">
        <f>[1]HPS!H36</f>
        <v>200000</v>
      </c>
      <c r="J18" s="75">
        <f t="shared" si="0"/>
        <v>600000</v>
      </c>
      <c r="K18" s="75">
        <f t="shared" si="1"/>
        <v>0</v>
      </c>
      <c r="L18" s="75">
        <f t="shared" si="2"/>
        <v>600000</v>
      </c>
      <c r="M18" s="76">
        <f>IF(ISERROR(J18/'FORM D.7'!$F$25*100),,J18/'FORM D.7'!$F$25*100)</f>
        <v>0.11734164842329983</v>
      </c>
    </row>
    <row r="19" spans="1:13" s="655" customFormat="1" x14ac:dyDescent="0.35">
      <c r="A19" s="25">
        <f>[1]HPS!A37</f>
        <v>3</v>
      </c>
      <c r="B19" s="601" t="str">
        <f>[1]HPS!B37</f>
        <v>Draft Laporan Akhir</v>
      </c>
      <c r="C19" s="602"/>
      <c r="D19" s="28" t="s">
        <v>149</v>
      </c>
      <c r="E19" s="149">
        <f t="shared" ref="E19:E25" si="3">E18</f>
        <v>1</v>
      </c>
      <c r="F19" s="74">
        <f>[1]HPS!D37</f>
        <v>1</v>
      </c>
      <c r="G19" s="145">
        <f>[1]HPS!F37</f>
        <v>3</v>
      </c>
      <c r="H19" s="145" t="str">
        <f>[1]HPS!C37</f>
        <v>Eks</v>
      </c>
      <c r="I19" s="270">
        <f>[1]HPS!H37</f>
        <v>250000</v>
      </c>
      <c r="J19" s="75">
        <f t="shared" si="0"/>
        <v>750000</v>
      </c>
      <c r="K19" s="75">
        <f t="shared" si="1"/>
        <v>0</v>
      </c>
      <c r="L19" s="75">
        <f t="shared" si="2"/>
        <v>750000</v>
      </c>
      <c r="M19" s="76">
        <f>IF(ISERROR(J19/'FORM D.7'!$F$25*100),,J19/'FORM D.7'!$F$25*100)</f>
        <v>0.14667706052912477</v>
      </c>
    </row>
    <row r="20" spans="1:13" x14ac:dyDescent="0.35">
      <c r="A20" s="25">
        <f>[1]HPS!A38</f>
        <v>4</v>
      </c>
      <c r="B20" s="603" t="str">
        <f>[1]HPS!B38</f>
        <v xml:space="preserve">Laporan Akhir </v>
      </c>
      <c r="C20" s="604"/>
      <c r="D20" s="28"/>
      <c r="E20" s="149"/>
      <c r="F20" s="74"/>
      <c r="G20" s="145"/>
      <c r="H20" s="145"/>
      <c r="I20" s="270">
        <f>[1]HPS!H38</f>
        <v>0</v>
      </c>
      <c r="J20" s="75">
        <f t="shared" si="0"/>
        <v>0</v>
      </c>
      <c r="K20" s="75">
        <f t="shared" ref="K20" si="4">ROUNDUP(((100%-E20)*F20*G20*I20),2)</f>
        <v>0</v>
      </c>
      <c r="L20" s="75">
        <f t="shared" ref="L20" si="5">ROUNDUP((J20+K20),2)</f>
        <v>0</v>
      </c>
      <c r="M20" s="76">
        <f>IF(ISERROR(J20/'FORM D.7'!$F$25*100),,J20/'FORM D.7'!$F$25*100)</f>
        <v>0</v>
      </c>
    </row>
    <row r="21" spans="1:13" x14ac:dyDescent="0.35">
      <c r="A21" s="25"/>
      <c r="B21" s="603" t="str">
        <f>[1]HPS!B39</f>
        <v>- Gambar Kerja A2</v>
      </c>
      <c r="C21" s="604"/>
      <c r="D21" s="28" t="s">
        <v>149</v>
      </c>
      <c r="E21" s="149">
        <f>E19</f>
        <v>1</v>
      </c>
      <c r="F21" s="74">
        <f>[1]HPS!D39</f>
        <v>1</v>
      </c>
      <c r="G21" s="145">
        <f>[1]HPS!F39</f>
        <v>3</v>
      </c>
      <c r="H21" s="145" t="str">
        <f>[1]HPS!C39</f>
        <v>Eks</v>
      </c>
      <c r="I21" s="270">
        <f>[1]HPS!H39</f>
        <v>4700000</v>
      </c>
      <c r="J21" s="75">
        <f t="shared" si="0"/>
        <v>14100000</v>
      </c>
      <c r="K21" s="75">
        <f t="shared" si="1"/>
        <v>0</v>
      </c>
      <c r="L21" s="75">
        <f t="shared" si="2"/>
        <v>14100000</v>
      </c>
      <c r="M21" s="76">
        <f>IF(ISERROR(J21/'FORM D.7'!$F$25*100),,J21/'FORM D.7'!$F$25*100)</f>
        <v>2.7575287379475459</v>
      </c>
    </row>
    <row r="22" spans="1:13" x14ac:dyDescent="0.35">
      <c r="A22" s="25"/>
      <c r="B22" s="603" t="str">
        <f>[1]HPS!B40</f>
        <v>- Spesifikasi Teknis</v>
      </c>
      <c r="C22" s="604"/>
      <c r="D22" s="28" t="s">
        <v>149</v>
      </c>
      <c r="E22" s="149">
        <f t="shared" si="3"/>
        <v>1</v>
      </c>
      <c r="F22" s="74">
        <f>[1]HPS!D40</f>
        <v>1</v>
      </c>
      <c r="G22" s="145">
        <f>[1]HPS!F40</f>
        <v>3</v>
      </c>
      <c r="H22" s="145" t="str">
        <f>[1]HPS!C40</f>
        <v>Eks</v>
      </c>
      <c r="I22" s="78">
        <f>[1]HPS!H40</f>
        <v>250000</v>
      </c>
      <c r="J22" s="75">
        <f t="shared" si="0"/>
        <v>750000</v>
      </c>
      <c r="K22" s="75">
        <f t="shared" si="1"/>
        <v>0</v>
      </c>
      <c r="L22" s="75">
        <f t="shared" si="2"/>
        <v>750000</v>
      </c>
      <c r="M22" s="76">
        <f>IF(ISERROR(J22/'FORM D.7'!$F$25*100),,J22/'FORM D.7'!$F$25*100)</f>
        <v>0.14667706052912477</v>
      </c>
    </row>
    <row r="23" spans="1:13" x14ac:dyDescent="0.35">
      <c r="A23" s="25"/>
      <c r="B23" s="601" t="str">
        <f>[1]HPS!B41</f>
        <v>- Rencana Anggaran Biaya (RAB)</v>
      </c>
      <c r="C23" s="602"/>
      <c r="D23" s="28" t="s">
        <v>149</v>
      </c>
      <c r="E23" s="149">
        <f t="shared" si="3"/>
        <v>1</v>
      </c>
      <c r="F23" s="74">
        <f>[1]HPS!D41</f>
        <v>1</v>
      </c>
      <c r="G23" s="145">
        <f>[1]HPS!F41</f>
        <v>3</v>
      </c>
      <c r="H23" s="145" t="str">
        <f>[1]HPS!C41</f>
        <v>Eks</v>
      </c>
      <c r="I23" s="270">
        <f>[1]HPS!H41</f>
        <v>250000</v>
      </c>
      <c r="J23" s="75">
        <f t="shared" ref="J23:J27" si="6">ROUNDUP((E23*F23*G23*I23),2)</f>
        <v>750000</v>
      </c>
      <c r="K23" s="75">
        <f t="shared" ref="K23:K27" si="7">ROUNDUP(((100%-E23)*F23*G23*I23),2)</f>
        <v>0</v>
      </c>
      <c r="L23" s="75">
        <f t="shared" ref="L23:L27" si="8">ROUNDUP((J23+K23),2)</f>
        <v>750000</v>
      </c>
      <c r="M23" s="76">
        <f>IF(ISERROR(J23/'FORM D.7'!$F$25*100),,J23/'FORM D.7'!$F$25*100)</f>
        <v>0.14667706052912477</v>
      </c>
    </row>
    <row r="24" spans="1:13" x14ac:dyDescent="0.35">
      <c r="A24" s="25"/>
      <c r="B24" s="601" t="str">
        <f>[1]HPS!B42</f>
        <v>- Bill of Quantity (BoQ)</v>
      </c>
      <c r="C24" s="602"/>
      <c r="D24" s="28" t="s">
        <v>149</v>
      </c>
      <c r="E24" s="149">
        <f t="shared" si="3"/>
        <v>1</v>
      </c>
      <c r="F24" s="74">
        <f>[1]HPS!D42</f>
        <v>1</v>
      </c>
      <c r="G24" s="145">
        <f>[1]HPS!F42</f>
        <v>3</v>
      </c>
      <c r="H24" s="145" t="str">
        <f>[1]HPS!C42</f>
        <v>Eks</v>
      </c>
      <c r="I24" s="270">
        <f>[1]HPS!H42</f>
        <v>250000</v>
      </c>
      <c r="J24" s="75">
        <f t="shared" si="6"/>
        <v>750000</v>
      </c>
      <c r="K24" s="75">
        <f t="shared" si="7"/>
        <v>0</v>
      </c>
      <c r="L24" s="75">
        <f t="shared" si="8"/>
        <v>750000</v>
      </c>
      <c r="M24" s="76">
        <f>IF(ISERROR(J24/'FORM D.7'!$F$25*100),,J24/'FORM D.7'!$F$25*100)</f>
        <v>0.14667706052912477</v>
      </c>
    </row>
    <row r="25" spans="1:13" x14ac:dyDescent="0.35">
      <c r="A25" s="25">
        <f>[1]HPS!A43</f>
        <v>5</v>
      </c>
      <c r="B25" s="601" t="str">
        <f>[1]HPS!B43</f>
        <v>Gambar 3 D (ukuran A2 dibingkai)</v>
      </c>
      <c r="C25" s="602"/>
      <c r="D25" s="28" t="s">
        <v>149</v>
      </c>
      <c r="E25" s="149">
        <f t="shared" si="3"/>
        <v>1</v>
      </c>
      <c r="F25" s="74">
        <f>[1]HPS!D43</f>
        <v>1</v>
      </c>
      <c r="G25" s="145">
        <f>[1]HPS!F43</f>
        <v>3</v>
      </c>
      <c r="H25" s="145" t="str">
        <f>[1]HPS!C43</f>
        <v>Unit</v>
      </c>
      <c r="I25" s="270">
        <f>[1]HPS!H43</f>
        <v>1500000</v>
      </c>
      <c r="J25" s="75">
        <f t="shared" si="6"/>
        <v>4500000</v>
      </c>
      <c r="K25" s="75">
        <f t="shared" si="7"/>
        <v>0</v>
      </c>
      <c r="L25" s="75">
        <f t="shared" si="8"/>
        <v>4500000</v>
      </c>
      <c r="M25" s="76">
        <f>IF(ISERROR(J25/'FORM D.7'!$F$25*100),,J25/'FORM D.7'!$F$25*100)</f>
        <v>0.88006236317474862</v>
      </c>
    </row>
    <row r="26" spans="1:13" x14ac:dyDescent="0.35">
      <c r="A26" s="307" t="str">
        <f>[1]HPS!A53</f>
        <v>C</v>
      </c>
      <c r="B26" s="612" t="str">
        <f>[1]HPS!B53</f>
        <v xml:space="preserve">BIAYA LISTRIK DAN KOMUNIKASI </v>
      </c>
      <c r="C26" s="613"/>
      <c r="D26" s="28"/>
      <c r="E26" s="149"/>
      <c r="F26" s="74"/>
      <c r="G26" s="145"/>
      <c r="H26" s="145"/>
      <c r="I26" s="270"/>
      <c r="J26" s="75">
        <f t="shared" si="6"/>
        <v>0</v>
      </c>
      <c r="K26" s="75">
        <f t="shared" si="7"/>
        <v>0</v>
      </c>
      <c r="L26" s="75">
        <f t="shared" si="8"/>
        <v>0</v>
      </c>
      <c r="M26" s="76">
        <f>IF(ISERROR(J26/'FORM D.7'!$F$25*100),,J26/'FORM D.7'!$F$25*100)</f>
        <v>0</v>
      </c>
    </row>
    <row r="27" spans="1:13" x14ac:dyDescent="0.35">
      <c r="A27" s="25">
        <f>[1]HPS!A54</f>
        <v>1</v>
      </c>
      <c r="B27" s="601" t="str">
        <f>[1]HPS!B54</f>
        <v>Biaya Komunikasi (Telp, Fax dan Internet)</v>
      </c>
      <c r="C27" s="602"/>
      <c r="D27" s="28" t="s">
        <v>149</v>
      </c>
      <c r="E27" s="149">
        <v>1</v>
      </c>
      <c r="F27" s="74">
        <f>[1]HPS!$D$54</f>
        <v>1</v>
      </c>
      <c r="G27" s="145">
        <f>[1]HPS!$F$54</f>
        <v>2</v>
      </c>
      <c r="H27" s="145" t="str">
        <f>[1]HPS!$C$54</f>
        <v>Bulan</v>
      </c>
      <c r="I27" s="78">
        <f>[1]HPS!$H$54</f>
        <v>7750000</v>
      </c>
      <c r="J27" s="75">
        <f t="shared" si="6"/>
        <v>15500000</v>
      </c>
      <c r="K27" s="75">
        <f t="shared" si="7"/>
        <v>0</v>
      </c>
      <c r="L27" s="75">
        <f t="shared" si="8"/>
        <v>15500000</v>
      </c>
      <c r="M27" s="76">
        <f>IF(ISERROR(J27/'FORM D.7'!$F$25*100),,J27/'FORM D.7'!$F$25*100)</f>
        <v>3.0313259176019121</v>
      </c>
    </row>
    <row r="28" spans="1:13" x14ac:dyDescent="0.35">
      <c r="A28" s="307" t="str">
        <f>[1]HPS!A62</f>
        <v>E</v>
      </c>
      <c r="B28" s="612" t="str">
        <f>[1]HPS!B62</f>
        <v>BIAYA PENERAPAN SMKK</v>
      </c>
      <c r="C28" s="613"/>
      <c r="D28" s="28"/>
      <c r="E28" s="149"/>
      <c r="F28" s="74"/>
      <c r="G28" s="145"/>
      <c r="H28" s="145"/>
      <c r="I28" s="270"/>
      <c r="J28" s="75">
        <f t="shared" ref="J28:J33" si="9">ROUNDUP((E28*F28*G28*I28),2)</f>
        <v>0</v>
      </c>
      <c r="K28" s="75">
        <f t="shared" ref="K28:K33" si="10">ROUNDUP(((100%-E28)*F28*G28*I28),2)</f>
        <v>0</v>
      </c>
      <c r="L28" s="75">
        <f t="shared" ref="L28:L33" si="11">ROUNDUP((J28+K28),2)</f>
        <v>0</v>
      </c>
      <c r="M28" s="76">
        <f>IF(ISERROR(J28/'FORM D.7'!$F$25*100),,J28/'FORM D.7'!$F$25*100)</f>
        <v>0</v>
      </c>
    </row>
    <row r="29" spans="1:13" x14ac:dyDescent="0.35">
      <c r="A29" s="25">
        <f>[1]HPS!A63</f>
        <v>1</v>
      </c>
      <c r="B29" s="601" t="str">
        <f>[1]HPS!B63</f>
        <v>Pembuatan Dokumen RKK</v>
      </c>
      <c r="C29" s="602"/>
      <c r="D29" s="28" t="s">
        <v>149</v>
      </c>
      <c r="E29" s="149">
        <v>1</v>
      </c>
      <c r="F29" s="74">
        <f>[1]HPS!$D$63</f>
        <v>1</v>
      </c>
      <c r="G29" s="145">
        <f>[1]HPS!$F$63</f>
        <v>1</v>
      </c>
      <c r="H29" s="145" t="str">
        <f>[1]HPS!$C$63</f>
        <v>Set</v>
      </c>
      <c r="I29" s="270">
        <f>[1]HPS!$H$63</f>
        <v>500000</v>
      </c>
      <c r="J29" s="75">
        <f t="shared" si="9"/>
        <v>500000</v>
      </c>
      <c r="K29" s="75">
        <f t="shared" si="10"/>
        <v>0</v>
      </c>
      <c r="L29" s="75">
        <f t="shared" si="11"/>
        <v>500000</v>
      </c>
      <c r="M29" s="76">
        <f>IF(ISERROR(J29/'FORM D.7'!$F$25*100),,J29/'FORM D.7'!$F$25*100)</f>
        <v>9.7784707019416522E-2</v>
      </c>
    </row>
    <row r="30" spans="1:13" s="280" customFormat="1" x14ac:dyDescent="0.35">
      <c r="A30" s="307"/>
      <c r="B30" s="612"/>
      <c r="C30" s="613"/>
      <c r="D30" s="28"/>
      <c r="E30" s="308"/>
      <c r="F30" s="309"/>
      <c r="G30" s="303"/>
      <c r="H30" s="145"/>
      <c r="I30" s="310"/>
      <c r="J30" s="311">
        <f t="shared" si="9"/>
        <v>0</v>
      </c>
      <c r="K30" s="311">
        <f t="shared" si="10"/>
        <v>0</v>
      </c>
      <c r="L30" s="311">
        <f t="shared" si="11"/>
        <v>0</v>
      </c>
      <c r="M30" s="312">
        <f>IF(ISERROR(J30/'FORM D.7'!$F$25*100),,J30/'FORM D.7'!$F$25*100)</f>
        <v>0</v>
      </c>
    </row>
    <row r="31" spans="1:13" x14ac:dyDescent="0.35">
      <c r="A31" s="25"/>
      <c r="B31" s="601"/>
      <c r="C31" s="602"/>
      <c r="D31" s="28"/>
      <c r="E31" s="149"/>
      <c r="F31" s="74"/>
      <c r="G31" s="145"/>
      <c r="H31" s="145"/>
      <c r="I31" s="270"/>
      <c r="J31" s="75">
        <f t="shared" si="9"/>
        <v>0</v>
      </c>
      <c r="K31" s="75">
        <f t="shared" si="10"/>
        <v>0</v>
      </c>
      <c r="L31" s="75">
        <f t="shared" si="11"/>
        <v>0</v>
      </c>
      <c r="M31" s="76">
        <f>IF(ISERROR(J31/'FORM D.7'!$F$25*100),,J31/'FORM D.7'!$F$25*100)</f>
        <v>0</v>
      </c>
    </row>
    <row r="32" spans="1:13" x14ac:dyDescent="0.35">
      <c r="A32" s="25"/>
      <c r="B32" s="601"/>
      <c r="C32" s="602"/>
      <c r="D32" s="28"/>
      <c r="E32" s="149"/>
      <c r="F32" s="74"/>
      <c r="G32" s="145"/>
      <c r="H32" s="145"/>
      <c r="I32" s="270"/>
      <c r="J32" s="75">
        <f t="shared" si="9"/>
        <v>0</v>
      </c>
      <c r="K32" s="75">
        <f t="shared" si="10"/>
        <v>0</v>
      </c>
      <c r="L32" s="75">
        <f t="shared" si="11"/>
        <v>0</v>
      </c>
      <c r="M32" s="76">
        <f>IF(ISERROR(J32/'FORM D.7'!$F$25*100),,J32/'FORM D.7'!$F$25*100)</f>
        <v>0</v>
      </c>
    </row>
    <row r="33" spans="1:13" x14ac:dyDescent="0.35">
      <c r="A33" s="25"/>
      <c r="B33" s="601"/>
      <c r="C33" s="602"/>
      <c r="D33" s="28"/>
      <c r="E33" s="149"/>
      <c r="F33" s="74"/>
      <c r="G33" s="145"/>
      <c r="H33" s="145"/>
      <c r="I33" s="78"/>
      <c r="J33" s="75">
        <f t="shared" si="9"/>
        <v>0</v>
      </c>
      <c r="K33" s="75">
        <f t="shared" si="10"/>
        <v>0</v>
      </c>
      <c r="L33" s="75">
        <f t="shared" si="11"/>
        <v>0</v>
      </c>
      <c r="M33" s="76">
        <f>IF(ISERROR(J33/'FORM D.7'!$F$25*100),,J33/'FORM D.7'!$F$25*100)</f>
        <v>0</v>
      </c>
    </row>
    <row r="34" spans="1:13" x14ac:dyDescent="0.35">
      <c r="A34" s="25"/>
      <c r="B34" s="603"/>
      <c r="C34" s="604"/>
      <c r="D34" s="28"/>
      <c r="E34" s="149"/>
      <c r="F34" s="74"/>
      <c r="G34" s="145"/>
      <c r="H34" s="145"/>
      <c r="I34" s="78"/>
      <c r="J34" s="75">
        <f t="shared" si="0"/>
        <v>0</v>
      </c>
      <c r="K34" s="75">
        <f t="shared" si="1"/>
        <v>0</v>
      </c>
      <c r="L34" s="75">
        <f t="shared" si="2"/>
        <v>0</v>
      </c>
      <c r="M34" s="76">
        <f>IF(ISERROR(J34/'FORM D.7'!$F$25*100),,J34/'FORM D.7'!$F$25*100)</f>
        <v>0</v>
      </c>
    </row>
    <row r="35" spans="1:13" x14ac:dyDescent="0.35">
      <c r="A35" s="25"/>
      <c r="B35" s="603"/>
      <c r="C35" s="604"/>
      <c r="D35" s="28"/>
      <c r="E35" s="149"/>
      <c r="F35" s="74"/>
      <c r="G35" s="145"/>
      <c r="H35" s="145"/>
      <c r="I35" s="78"/>
      <c r="J35" s="75">
        <f t="shared" si="0"/>
        <v>0</v>
      </c>
      <c r="K35" s="75">
        <f t="shared" si="1"/>
        <v>0</v>
      </c>
      <c r="L35" s="75">
        <f t="shared" si="2"/>
        <v>0</v>
      </c>
      <c r="M35" s="76">
        <f>IF(ISERROR(J35/'FORM D.7'!$F$25*100),,J35/'FORM D.7'!$F$25*100)</f>
        <v>0</v>
      </c>
    </row>
    <row r="36" spans="1:13" ht="15" thickBot="1" x14ac:dyDescent="0.4">
      <c r="A36" s="25"/>
      <c r="B36" s="603"/>
      <c r="C36" s="604"/>
      <c r="D36" s="28"/>
      <c r="E36" s="149"/>
      <c r="F36" s="74"/>
      <c r="G36" s="145"/>
      <c r="H36" s="145"/>
      <c r="I36" s="78"/>
      <c r="J36" s="147">
        <f t="shared" si="0"/>
        <v>0</v>
      </c>
      <c r="K36" s="147">
        <f t="shared" si="1"/>
        <v>0</v>
      </c>
      <c r="L36" s="147">
        <f t="shared" si="2"/>
        <v>0</v>
      </c>
      <c r="M36" s="148">
        <f>IF(ISERROR(J36/'FORM D.7'!$F$25*100),,J36/'FORM D.7'!$F$25*100)</f>
        <v>0</v>
      </c>
    </row>
    <row r="37" spans="1:13" ht="15" thickBot="1" x14ac:dyDescent="0.4">
      <c r="A37" s="610" t="s">
        <v>71</v>
      </c>
      <c r="B37" s="608"/>
      <c r="C37" s="608"/>
      <c r="D37" s="608"/>
      <c r="E37" s="608"/>
      <c r="F37" s="611"/>
      <c r="G37" s="607" t="s">
        <v>45</v>
      </c>
      <c r="H37" s="608"/>
      <c r="I37" s="609"/>
      <c r="J37" s="406">
        <f>ROUNDUP((SUM(J16:J36)),2)</f>
        <v>38650000</v>
      </c>
      <c r="K37" s="407">
        <f>ROUNDUP((SUM(K16:K36)),2)</f>
        <v>0</v>
      </c>
      <c r="L37" s="408">
        <f>ROUNDUP((SUM(L16:L36)),2)</f>
        <v>38650000</v>
      </c>
      <c r="M37" s="392">
        <f>IF(ISERROR(J37/'FORM D.7'!$F$25*100),,J37/'FORM D.7'!$F$25*100)</f>
        <v>7.5587578526008974</v>
      </c>
    </row>
    <row r="40" spans="1:13" x14ac:dyDescent="0.35">
      <c r="B40" s="192" t="s">
        <v>112</v>
      </c>
      <c r="E40"/>
      <c r="I40"/>
    </row>
    <row r="41" spans="1:13" x14ac:dyDescent="0.35">
      <c r="B41" s="192" t="s">
        <v>140</v>
      </c>
      <c r="E41"/>
      <c r="I41"/>
    </row>
    <row r="42" spans="1:13" x14ac:dyDescent="0.35">
      <c r="B42" s="192" t="s">
        <v>141</v>
      </c>
      <c r="E42"/>
      <c r="I42"/>
    </row>
    <row r="43" spans="1:13" x14ac:dyDescent="0.35">
      <c r="B43" s="192" t="s">
        <v>114</v>
      </c>
      <c r="E43"/>
      <c r="I43"/>
    </row>
    <row r="44" spans="1:13" x14ac:dyDescent="0.35">
      <c r="E44"/>
      <c r="I44"/>
    </row>
  </sheetData>
  <mergeCells count="39">
    <mergeCell ref="B28:C28"/>
    <mergeCell ref="B29:C29"/>
    <mergeCell ref="B30:C30"/>
    <mergeCell ref="B31:C31"/>
    <mergeCell ref="B32:C32"/>
    <mergeCell ref="B35:C35"/>
    <mergeCell ref="B18:C18"/>
    <mergeCell ref="B14:C14"/>
    <mergeCell ref="G37:I37"/>
    <mergeCell ref="A37:F37"/>
    <mergeCell ref="G14:H14"/>
    <mergeCell ref="B36:C36"/>
    <mergeCell ref="B21:C21"/>
    <mergeCell ref="B22:C22"/>
    <mergeCell ref="B34:C34"/>
    <mergeCell ref="B23:C23"/>
    <mergeCell ref="B24:C24"/>
    <mergeCell ref="B25:C25"/>
    <mergeCell ref="B26:C26"/>
    <mergeCell ref="B27:C27"/>
    <mergeCell ref="B33:C33"/>
    <mergeCell ref="J14:L14"/>
    <mergeCell ref="B16:C16"/>
    <mergeCell ref="B17:C17"/>
    <mergeCell ref="B19:C19"/>
    <mergeCell ref="B20:C20"/>
    <mergeCell ref="E11:E13"/>
    <mergeCell ref="K12:K13"/>
    <mergeCell ref="L12:L13"/>
    <mergeCell ref="A1:M1"/>
    <mergeCell ref="A2:M2"/>
    <mergeCell ref="K4:L4"/>
    <mergeCell ref="A11:A13"/>
    <mergeCell ref="B11:C13"/>
    <mergeCell ref="D11:D13"/>
    <mergeCell ref="F11:F13"/>
    <mergeCell ref="J11:L11"/>
    <mergeCell ref="J12:J13"/>
    <mergeCell ref="G11:H1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H39"/>
  <sheetViews>
    <sheetView tabSelected="1" topLeftCell="A13" zoomScaleNormal="100" workbookViewId="0">
      <selection activeCell="H23" sqref="H23"/>
    </sheetView>
  </sheetViews>
  <sheetFormatPr defaultRowHeight="14.5" x14ac:dyDescent="0.35"/>
  <cols>
    <col min="1" max="1" width="5.36328125" customWidth="1"/>
    <col min="2" max="2" width="32.90625" customWidth="1"/>
    <col min="3" max="3" width="1.453125" customWidth="1"/>
    <col min="4" max="4" width="18.54296875" customWidth="1"/>
    <col min="5" max="5" width="18.36328125" customWidth="1"/>
    <col min="6" max="6" width="19.1796875" customWidth="1"/>
    <col min="7" max="8" width="10.6328125" customWidth="1"/>
  </cols>
  <sheetData>
    <row r="1" spans="1:8" ht="15.5" x14ac:dyDescent="0.35">
      <c r="A1" s="642" t="s">
        <v>109</v>
      </c>
      <c r="B1" s="642"/>
      <c r="C1" s="642"/>
      <c r="D1" s="642"/>
      <c r="E1" s="642"/>
      <c r="F1" s="642"/>
      <c r="G1" s="642"/>
      <c r="H1" s="642"/>
    </row>
    <row r="2" spans="1:8" ht="15.5" x14ac:dyDescent="0.35">
      <c r="A2" s="642" t="s">
        <v>72</v>
      </c>
      <c r="B2" s="642"/>
      <c r="C2" s="642"/>
      <c r="D2" s="642"/>
      <c r="E2" s="642"/>
      <c r="F2" s="642"/>
      <c r="G2" s="642"/>
      <c r="H2" s="642"/>
    </row>
    <row r="3" spans="1:8" ht="15.5" x14ac:dyDescent="0.35">
      <c r="A3" s="626"/>
      <c r="B3" s="626"/>
      <c r="C3" s="626"/>
      <c r="D3" s="626"/>
      <c r="E3" s="626"/>
      <c r="F3" s="626"/>
      <c r="G3" s="626"/>
      <c r="H3" s="110"/>
    </row>
    <row r="4" spans="1:8" ht="15.5" x14ac:dyDescent="0.35">
      <c r="A4" s="79"/>
      <c r="B4" s="79"/>
      <c r="C4" s="79"/>
      <c r="D4" s="79"/>
      <c r="E4" s="79"/>
      <c r="F4" s="79"/>
      <c r="G4" s="80"/>
      <c r="H4" s="80"/>
    </row>
    <row r="5" spans="1:8" ht="15" thickBot="1" x14ac:dyDescent="0.4">
      <c r="A5" s="1"/>
      <c r="B5" s="12"/>
      <c r="C5" s="12"/>
      <c r="D5" s="12"/>
      <c r="E5" s="12"/>
      <c r="F5" s="643"/>
      <c r="G5" s="643"/>
      <c r="H5" s="151"/>
    </row>
    <row r="6" spans="1:8" x14ac:dyDescent="0.35">
      <c r="A6" s="81" t="s">
        <v>0</v>
      </c>
      <c r="B6" s="82"/>
      <c r="C6" s="83" t="s">
        <v>1</v>
      </c>
      <c r="D6" s="84" t="s">
        <v>110</v>
      </c>
      <c r="E6" s="85"/>
      <c r="F6" s="85"/>
      <c r="G6" s="160"/>
      <c r="H6" s="86"/>
    </row>
    <row r="7" spans="1:8" x14ac:dyDescent="0.35">
      <c r="A7" s="644" t="s">
        <v>31</v>
      </c>
      <c r="B7" s="645"/>
      <c r="C7" s="87" t="s">
        <v>1</v>
      </c>
      <c r="D7" s="88" t="s">
        <v>111</v>
      </c>
      <c r="E7" s="89"/>
      <c r="F7" s="89"/>
      <c r="G7" s="152"/>
      <c r="H7" s="90"/>
    </row>
    <row r="8" spans="1:8" x14ac:dyDescent="0.35">
      <c r="A8" s="111" t="s">
        <v>36</v>
      </c>
      <c r="B8" s="91"/>
      <c r="C8" s="87" t="s">
        <v>1</v>
      </c>
      <c r="D8" s="88" t="s">
        <v>147</v>
      </c>
      <c r="E8" s="89"/>
      <c r="F8" s="89"/>
      <c r="G8" s="152"/>
      <c r="H8" s="90"/>
    </row>
    <row r="9" spans="1:8" x14ac:dyDescent="0.35">
      <c r="A9" s="111" t="s">
        <v>37</v>
      </c>
      <c r="B9" s="91"/>
      <c r="C9" s="87" t="s">
        <v>1</v>
      </c>
      <c r="D9" s="88" t="s">
        <v>146</v>
      </c>
      <c r="E9" s="89"/>
      <c r="F9" s="89"/>
      <c r="G9" s="152"/>
      <c r="H9" s="90"/>
    </row>
    <row r="10" spans="1:8" x14ac:dyDescent="0.35">
      <c r="A10" s="111" t="s">
        <v>38</v>
      </c>
      <c r="B10" s="91"/>
      <c r="C10" s="87" t="s">
        <v>1</v>
      </c>
      <c r="D10" s="88">
        <v>123456</v>
      </c>
      <c r="E10" s="89"/>
      <c r="F10" s="89"/>
      <c r="G10" s="152"/>
      <c r="H10" s="90"/>
    </row>
    <row r="11" spans="1:8" ht="15" thickBot="1" x14ac:dyDescent="0.4">
      <c r="A11" s="646"/>
      <c r="B11" s="647"/>
      <c r="C11" s="647"/>
      <c r="D11" s="92"/>
      <c r="E11" s="92"/>
      <c r="F11" s="92"/>
      <c r="G11" s="152"/>
      <c r="H11" s="93"/>
    </row>
    <row r="12" spans="1:8" ht="21" customHeight="1" thickBot="1" x14ac:dyDescent="0.4">
      <c r="A12" s="648" t="s">
        <v>4</v>
      </c>
      <c r="B12" s="648"/>
      <c r="C12" s="648"/>
      <c r="D12" s="648" t="s">
        <v>73</v>
      </c>
      <c r="E12" s="648"/>
      <c r="F12" s="649"/>
      <c r="G12" s="627" t="s">
        <v>76</v>
      </c>
      <c r="H12" s="627"/>
    </row>
    <row r="13" spans="1:8" ht="30.75" customHeight="1" thickBot="1" x14ac:dyDescent="0.4">
      <c r="A13" s="648"/>
      <c r="B13" s="648"/>
      <c r="C13" s="648"/>
      <c r="D13" s="444" t="s">
        <v>8</v>
      </c>
      <c r="E13" s="444" t="s">
        <v>9</v>
      </c>
      <c r="F13" s="445" t="s">
        <v>10</v>
      </c>
      <c r="G13" s="446" t="s">
        <v>75</v>
      </c>
      <c r="H13" s="446" t="s">
        <v>74</v>
      </c>
    </row>
    <row r="14" spans="1:8" ht="15" thickBot="1" x14ac:dyDescent="0.4">
      <c r="A14" s="628" t="s">
        <v>11</v>
      </c>
      <c r="B14" s="617"/>
      <c r="C14" s="617"/>
      <c r="D14" s="447" t="s">
        <v>12</v>
      </c>
      <c r="E14" s="447" t="s">
        <v>13</v>
      </c>
      <c r="F14" s="448" t="s">
        <v>14</v>
      </c>
      <c r="G14" s="449" t="s">
        <v>15</v>
      </c>
      <c r="H14" s="449" t="s">
        <v>16</v>
      </c>
    </row>
    <row r="15" spans="1:8" ht="24.9" customHeight="1" x14ac:dyDescent="0.35">
      <c r="A15" s="629" t="s">
        <v>144</v>
      </c>
      <c r="B15" s="630"/>
      <c r="C15" s="630"/>
      <c r="D15" s="630"/>
      <c r="E15" s="630"/>
      <c r="F15" s="630"/>
      <c r="G15" s="630"/>
      <c r="H15" s="631"/>
    </row>
    <row r="16" spans="1:8" ht="24.9" customHeight="1" x14ac:dyDescent="0.35">
      <c r="A16" s="94" t="s">
        <v>82</v>
      </c>
      <c r="B16" s="640" t="s">
        <v>78</v>
      </c>
      <c r="C16" s="641"/>
      <c r="D16" s="95">
        <f>'FORM D.1'!J25</f>
        <v>2212205</v>
      </c>
      <c r="E16" s="95">
        <f>'FORM D.1'!K25</f>
        <v>737795</v>
      </c>
      <c r="F16" s="95">
        <f>D16+E16</f>
        <v>2950000</v>
      </c>
      <c r="G16" s="188">
        <f>IF(ISERROR((D16/$F$26)*100),,(D16/$F$26)*100)</f>
        <v>0.42193705328311759</v>
      </c>
      <c r="H16" s="162"/>
    </row>
    <row r="17" spans="1:8" ht="24.9" customHeight="1" thickBot="1" x14ac:dyDescent="0.4">
      <c r="A17" s="155" t="s">
        <v>83</v>
      </c>
      <c r="B17" s="638" t="s">
        <v>77</v>
      </c>
      <c r="C17" s="639"/>
      <c r="D17" s="154">
        <f>'FORM D.2'!J31</f>
        <v>1018992</v>
      </c>
      <c r="E17" s="154">
        <f>'FORM D.2'!K31</f>
        <v>9001008</v>
      </c>
      <c r="F17" s="154">
        <f>D17+E17</f>
        <v>10020000</v>
      </c>
      <c r="G17" s="188">
        <f>IF(ISERROR((D17/$F$26)*100),,(D17/$F$26)*100)</f>
        <v>0.19435381522014034</v>
      </c>
      <c r="H17" s="163"/>
    </row>
    <row r="18" spans="1:8" ht="24.9" customHeight="1" thickBot="1" x14ac:dyDescent="0.4">
      <c r="A18" s="620" t="s">
        <v>79</v>
      </c>
      <c r="B18" s="621"/>
      <c r="C18" s="621"/>
      <c r="D18" s="431">
        <f>ROUNDUP((SUM(D16:D17)),2)</f>
        <v>3231197</v>
      </c>
      <c r="E18" s="431">
        <f>ROUNDUP((SUM(E16:E17)),2)</f>
        <v>9738803</v>
      </c>
      <c r="F18" s="431">
        <f>ROUNDUP((D18+E18),2)</f>
        <v>12970000</v>
      </c>
      <c r="G18" s="432">
        <f>IF(ISERROR((D18/$F$26)*100),,(D18/$F$26)*100)</f>
        <v>0.61629086850325787</v>
      </c>
      <c r="H18" s="164"/>
    </row>
    <row r="19" spans="1:8" ht="24.9" customHeight="1" thickBot="1" x14ac:dyDescent="0.4">
      <c r="A19" s="158"/>
      <c r="B19" s="159"/>
      <c r="C19" s="159"/>
      <c r="D19" s="159"/>
      <c r="E19" s="159"/>
      <c r="F19" s="159"/>
      <c r="G19" s="156"/>
      <c r="H19" s="157"/>
    </row>
    <row r="20" spans="1:8" ht="24.9" customHeight="1" x14ac:dyDescent="0.35">
      <c r="A20" s="634" t="s">
        <v>145</v>
      </c>
      <c r="B20" s="635"/>
      <c r="C20" s="635"/>
      <c r="D20" s="635"/>
      <c r="E20" s="635"/>
      <c r="F20" s="635"/>
      <c r="G20" s="635"/>
      <c r="H20" s="636"/>
    </row>
    <row r="21" spans="1:8" ht="24.9" customHeight="1" x14ac:dyDescent="0.35">
      <c r="A21" s="97" t="s">
        <v>80</v>
      </c>
      <c r="B21" s="637" t="s">
        <v>81</v>
      </c>
      <c r="C21" s="637"/>
      <c r="D21" s="95">
        <f>'FORM D.3'!K34</f>
        <v>305914600</v>
      </c>
      <c r="E21" s="95">
        <f>'FORM D.3'!L34</f>
        <v>0</v>
      </c>
      <c r="F21" s="96">
        <f>D21+E21</f>
        <v>305914600</v>
      </c>
      <c r="G21" s="189">
        <f>IF(ISERROR((D21/$F$26)*100),,(D21/$F$26)*100)</f>
        <v>58.347533289312516</v>
      </c>
      <c r="H21" s="162"/>
    </row>
    <row r="22" spans="1:8" ht="24.9" customHeight="1" x14ac:dyDescent="0.35">
      <c r="A22" s="97" t="s">
        <v>84</v>
      </c>
      <c r="B22" s="637" t="s">
        <v>85</v>
      </c>
      <c r="C22" s="637"/>
      <c r="D22" s="95">
        <f>'FORM D.4'!L26</f>
        <v>7431075</v>
      </c>
      <c r="E22" s="95">
        <f>'FORM D.4'!M26</f>
        <v>2477025</v>
      </c>
      <c r="F22" s="96">
        <f>D22+E22</f>
        <v>9908100</v>
      </c>
      <c r="G22" s="189">
        <f>IF(ISERROR((D22/$F$26)*100),,(D22/$F$26)*100)</f>
        <v>1.4173396625655592</v>
      </c>
      <c r="H22" s="162"/>
    </row>
    <row r="23" spans="1:8" ht="24.9" customHeight="1" x14ac:dyDescent="0.35">
      <c r="A23" s="153" t="s">
        <v>86</v>
      </c>
      <c r="B23" s="624" t="s">
        <v>87</v>
      </c>
      <c r="C23" s="625"/>
      <c r="D23" s="95">
        <f>'FORM D.5'!J42</f>
        <v>156854700</v>
      </c>
      <c r="E23" s="95">
        <f>'FORM D.5'!K42</f>
        <v>0</v>
      </c>
      <c r="F23" s="96">
        <f>D23+E23</f>
        <v>156854700</v>
      </c>
      <c r="G23" s="189">
        <f>IF(ISERROR((D23/$F$26)*100),,(D23/$F$26)*100)</f>
        <v>29.917123373108467</v>
      </c>
      <c r="H23" s="162"/>
    </row>
    <row r="24" spans="1:8" ht="24.9" customHeight="1" thickBot="1" x14ac:dyDescent="0.4">
      <c r="A24" s="153" t="s">
        <v>88</v>
      </c>
      <c r="B24" s="632" t="s">
        <v>89</v>
      </c>
      <c r="C24" s="633"/>
      <c r="D24" s="154">
        <f>'FORM D.6'!J37</f>
        <v>38650000</v>
      </c>
      <c r="E24" s="154">
        <f>'FORM D.6'!K37</f>
        <v>0</v>
      </c>
      <c r="F24" s="96">
        <f>D24+E24</f>
        <v>38650000</v>
      </c>
      <c r="G24" s="189">
        <f>IF(ISERROR((D24/$F$26)*100),,(D24/$F$26)*100)</f>
        <v>7.3717702967819401</v>
      </c>
      <c r="H24" s="165"/>
    </row>
    <row r="25" spans="1:8" ht="24.9" customHeight="1" thickBot="1" x14ac:dyDescent="0.4">
      <c r="A25" s="622" t="s">
        <v>90</v>
      </c>
      <c r="B25" s="623"/>
      <c r="C25" s="623"/>
      <c r="D25" s="451">
        <f>ROUNDUP((SUM(D21:D24)),2)</f>
        <v>508850375</v>
      </c>
      <c r="E25" s="451">
        <f>ROUNDUP((SUM(E21:E24)),2)</f>
        <v>2477025</v>
      </c>
      <c r="F25" s="451">
        <f>ROUNDUP((D25+E25),2)</f>
        <v>511327400</v>
      </c>
      <c r="G25" s="452">
        <f>IF(ISERROR((D25/$F$26)*100),,(D25/$F$26)*100)</f>
        <v>97.053766621768489</v>
      </c>
      <c r="H25" s="166"/>
    </row>
    <row r="26" spans="1:8" ht="24.9" customHeight="1" thickBot="1" x14ac:dyDescent="0.4">
      <c r="A26" s="616" t="s">
        <v>91</v>
      </c>
      <c r="B26" s="617"/>
      <c r="C26" s="617"/>
      <c r="D26" s="450">
        <f>ROUNDUP((D18+D25),2)</f>
        <v>512081572</v>
      </c>
      <c r="E26" s="450">
        <f>ROUNDUP((E18+E25),2)</f>
        <v>12215828</v>
      </c>
      <c r="F26" s="450">
        <f>ROUNDUP((F18+F25),2)</f>
        <v>524297400</v>
      </c>
      <c r="G26" s="161"/>
      <c r="H26" s="433">
        <f>IF(ISERROR((D26/F26)*100),0,((D26/F26))*100)</f>
        <v>97.670057490271745</v>
      </c>
    </row>
    <row r="27" spans="1:8" x14ac:dyDescent="0.35">
      <c r="A27" s="1"/>
      <c r="B27" s="1"/>
      <c r="C27" s="1"/>
      <c r="D27" s="98"/>
      <c r="E27" s="98"/>
      <c r="F27" s="98"/>
      <c r="G27" s="99"/>
      <c r="H27" s="99"/>
    </row>
    <row r="28" spans="1:8" x14ac:dyDescent="0.35">
      <c r="A28" s="1"/>
      <c r="B28" s="1"/>
      <c r="C28" s="1"/>
      <c r="D28" s="98"/>
      <c r="E28" s="98"/>
      <c r="F28" s="98"/>
      <c r="G28" s="99"/>
      <c r="H28" s="99"/>
    </row>
    <row r="29" spans="1:8" x14ac:dyDescent="0.35">
      <c r="A29" s="1"/>
      <c r="B29" s="1"/>
      <c r="C29" s="1"/>
      <c r="D29" s="98"/>
      <c r="E29" s="98"/>
      <c r="F29" s="98"/>
      <c r="G29" s="99"/>
      <c r="H29" s="99"/>
    </row>
    <row r="30" spans="1:8" x14ac:dyDescent="0.35">
      <c r="A30" s="1"/>
      <c r="B30" s="1"/>
      <c r="C30" s="1"/>
      <c r="D30" s="98"/>
      <c r="E30" s="98"/>
      <c r="F30" s="98"/>
      <c r="G30" s="99"/>
      <c r="H30" s="99"/>
    </row>
    <row r="31" spans="1:8" x14ac:dyDescent="0.35">
      <c r="A31" s="100"/>
      <c r="B31" s="100"/>
      <c r="C31" s="100"/>
      <c r="D31" s="100"/>
      <c r="E31" s="100"/>
      <c r="F31" s="100"/>
      <c r="G31" s="101"/>
      <c r="H31" s="101"/>
    </row>
    <row r="32" spans="1:8" hidden="1" x14ac:dyDescent="0.35">
      <c r="A32" s="102"/>
      <c r="B32" s="103" t="s">
        <v>33</v>
      </c>
      <c r="C32" s="104"/>
      <c r="D32" s="104"/>
      <c r="E32" s="104"/>
      <c r="F32" s="105"/>
      <c r="G32" s="106"/>
      <c r="H32" s="106"/>
    </row>
    <row r="33" spans="1:8" hidden="1" x14ac:dyDescent="0.35">
      <c r="A33" s="102"/>
      <c r="B33" s="107"/>
      <c r="C33" s="108"/>
      <c r="D33" s="108"/>
      <c r="E33" s="108"/>
      <c r="F33" s="105"/>
      <c r="G33" s="106"/>
      <c r="H33" s="106"/>
    </row>
    <row r="34" spans="1:8" hidden="1" x14ac:dyDescent="0.35">
      <c r="B34" s="618" t="s">
        <v>92</v>
      </c>
      <c r="C34" s="615" t="s">
        <v>93</v>
      </c>
      <c r="D34" s="615"/>
      <c r="E34" s="615"/>
      <c r="F34" s="619" t="s">
        <v>32</v>
      </c>
    </row>
    <row r="35" spans="1:8" hidden="1" x14ac:dyDescent="0.35">
      <c r="A35" s="109"/>
      <c r="B35" s="618"/>
      <c r="C35" s="614" t="s">
        <v>94</v>
      </c>
      <c r="D35" s="614"/>
      <c r="E35" s="614"/>
      <c r="F35" s="619"/>
    </row>
    <row r="36" spans="1:8" hidden="1" x14ac:dyDescent="0.35"/>
    <row r="37" spans="1:8" hidden="1" x14ac:dyDescent="0.35"/>
    <row r="38" spans="1:8" hidden="1" x14ac:dyDescent="0.35"/>
    <row r="39" spans="1:8" hidden="1" x14ac:dyDescent="0.35"/>
  </sheetData>
  <mergeCells count="25">
    <mergeCell ref="A1:H1"/>
    <mergeCell ref="F5:G5"/>
    <mergeCell ref="A7:B7"/>
    <mergeCell ref="A11:C11"/>
    <mergeCell ref="A12:C13"/>
    <mergeCell ref="D12:F12"/>
    <mergeCell ref="A2:H2"/>
    <mergeCell ref="A18:C18"/>
    <mergeCell ref="A25:C25"/>
    <mergeCell ref="B23:C23"/>
    <mergeCell ref="A3:G3"/>
    <mergeCell ref="G12:H12"/>
    <mergeCell ref="A14:C14"/>
    <mergeCell ref="A15:H15"/>
    <mergeCell ref="B24:C24"/>
    <mergeCell ref="A20:H20"/>
    <mergeCell ref="B21:C21"/>
    <mergeCell ref="B22:C22"/>
    <mergeCell ref="B17:C17"/>
    <mergeCell ref="B16:C16"/>
    <mergeCell ref="C35:E35"/>
    <mergeCell ref="C34:E34"/>
    <mergeCell ref="A26:C26"/>
    <mergeCell ref="B34:B35"/>
    <mergeCell ref="F34:F3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FORM D.1</vt:lpstr>
      <vt:lpstr>FORM D.2</vt:lpstr>
      <vt:lpstr>FORM D.3</vt:lpstr>
      <vt:lpstr>FORM D.4</vt:lpstr>
      <vt:lpstr>FORM D.5</vt:lpstr>
      <vt:lpstr>FORM D.6</vt:lpstr>
      <vt:lpstr>FORM D.7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AnkiDs</dc:creator>
  <cp:lastModifiedBy>ASUS</cp:lastModifiedBy>
  <cp:lastPrinted>2011-04-18T03:10:10Z</cp:lastPrinted>
  <dcterms:created xsi:type="dcterms:W3CDTF">2011-03-24T02:23:14Z</dcterms:created>
  <dcterms:modified xsi:type="dcterms:W3CDTF">2024-04-18T03:15:54Z</dcterms:modified>
</cp:coreProperties>
</file>